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erk\Documents\Budget and finance\Financial Year 2019-2020\"/>
    </mc:Choice>
  </mc:AlternateContent>
  <bookViews>
    <workbookView xWindow="0" yWindow="60" windowWidth="20490" windowHeight="7095" activeTab="1"/>
  </bookViews>
  <sheets>
    <sheet name="Payments" sheetId="1" r:id="rId1"/>
    <sheet name="Budget " sheetId="2" r:id="rId2"/>
    <sheet name="Projects" sheetId="3" r:id="rId3"/>
  </sheets>
  <definedNames>
    <definedName name="_xlnm._FilterDatabase" localSheetId="0" hidden="1">Payments!$A$3:$AW$262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261" i="1" l="1"/>
  <c r="AN244" i="1"/>
  <c r="AN225" i="1"/>
  <c r="AN210" i="1"/>
  <c r="AN191" i="1"/>
  <c r="AN166" i="1"/>
  <c r="AN150" i="1"/>
  <c r="AN113" i="1"/>
  <c r="AN93" i="1"/>
  <c r="AN262" i="1" s="1"/>
  <c r="D32" i="2" s="1"/>
  <c r="F32" i="2" s="1"/>
  <c r="AN54" i="1"/>
  <c r="AN29" i="1"/>
  <c r="AN5" i="1"/>
  <c r="AJ5" i="1"/>
  <c r="C38" i="2"/>
  <c r="C34" i="2"/>
  <c r="H138" i="1"/>
  <c r="C48" i="2"/>
  <c r="AN263" i="1" l="1"/>
  <c r="E43" i="2" l="1"/>
  <c r="H196" i="1"/>
  <c r="H197" i="1"/>
  <c r="H198" i="1"/>
  <c r="H199" i="1"/>
  <c r="H200" i="1"/>
  <c r="H201" i="1"/>
  <c r="H202" i="1"/>
  <c r="H203" i="1"/>
  <c r="H204" i="1"/>
  <c r="H205" i="1"/>
  <c r="H206" i="1"/>
  <c r="H207" i="1"/>
  <c r="H208" i="1"/>
  <c r="H195" i="1"/>
  <c r="H182" i="1" l="1"/>
  <c r="H183" i="1"/>
  <c r="H184" i="1"/>
  <c r="H185" i="1"/>
  <c r="H186" i="1"/>
  <c r="H187" i="1"/>
  <c r="H188" i="1"/>
  <c r="H189" i="1"/>
  <c r="H181" i="1"/>
  <c r="H169" i="1"/>
  <c r="H170" i="1"/>
  <c r="H171" i="1"/>
  <c r="H172" i="1"/>
  <c r="H173" i="1"/>
  <c r="H174" i="1"/>
  <c r="H175" i="1"/>
  <c r="H176" i="1"/>
  <c r="H177" i="1"/>
  <c r="H178" i="1"/>
  <c r="H179" i="1"/>
  <c r="H180" i="1"/>
  <c r="H168" i="1"/>
  <c r="H161" i="1" l="1"/>
  <c r="H162" i="1"/>
  <c r="H163" i="1"/>
  <c r="H164" i="1"/>
  <c r="H160" i="1"/>
  <c r="H159" i="1"/>
  <c r="H158" i="1"/>
  <c r="H157" i="1"/>
  <c r="H156" i="1"/>
  <c r="H155" i="1"/>
  <c r="H154" i="1"/>
  <c r="H153" i="1"/>
  <c r="H152" i="1"/>
  <c r="F150" i="1" l="1"/>
  <c r="G150" i="1"/>
  <c r="E150" i="1"/>
  <c r="Q150" i="1"/>
  <c r="R150" i="1"/>
  <c r="S150" i="1"/>
  <c r="T150" i="1"/>
  <c r="U150" i="1"/>
  <c r="V150" i="1"/>
  <c r="W150" i="1"/>
  <c r="X150" i="1"/>
  <c r="Y150" i="1"/>
  <c r="Z150" i="1"/>
  <c r="AA150" i="1"/>
  <c r="AB150" i="1"/>
  <c r="AC150" i="1"/>
  <c r="AD150" i="1"/>
  <c r="AE150" i="1"/>
  <c r="AG150" i="1"/>
  <c r="AI150" i="1"/>
  <c r="AJ150" i="1"/>
  <c r="AK150" i="1"/>
  <c r="AL150" i="1"/>
  <c r="AM150" i="1"/>
  <c r="AO150" i="1"/>
  <c r="AP150" i="1"/>
  <c r="AQ150" i="1"/>
  <c r="AR150" i="1"/>
  <c r="AS150" i="1"/>
  <c r="P150" i="1"/>
  <c r="AF150" i="1"/>
  <c r="AH150" i="1"/>
  <c r="H140" i="1"/>
  <c r="H141" i="1"/>
  <c r="H142" i="1"/>
  <c r="H143" i="1"/>
  <c r="H144" i="1"/>
  <c r="H145" i="1"/>
  <c r="H146" i="1"/>
  <c r="H147" i="1"/>
  <c r="H148" i="1"/>
  <c r="H139" i="1"/>
  <c r="H150" i="1" l="1"/>
  <c r="H116" i="1"/>
  <c r="H117" i="1"/>
  <c r="H118" i="1"/>
  <c r="H119" i="1"/>
  <c r="H120" i="1"/>
  <c r="H121" i="1"/>
  <c r="H122" i="1"/>
  <c r="H123" i="1"/>
  <c r="H124" i="1"/>
  <c r="H125" i="1"/>
  <c r="H126" i="1"/>
  <c r="H127" i="1"/>
  <c r="H128" i="1"/>
  <c r="H129" i="1"/>
  <c r="H130" i="1"/>
  <c r="H131" i="1"/>
  <c r="H132" i="1"/>
  <c r="H115" i="1"/>
  <c r="Q113" i="1" l="1"/>
  <c r="R113" i="1"/>
  <c r="S113" i="1"/>
  <c r="T113" i="1"/>
  <c r="U113" i="1"/>
  <c r="V113" i="1"/>
  <c r="W113" i="1"/>
  <c r="X113" i="1"/>
  <c r="Y113" i="1"/>
  <c r="Z113" i="1"/>
  <c r="AA113" i="1"/>
  <c r="AB113" i="1"/>
  <c r="AC113" i="1"/>
  <c r="AD113" i="1"/>
  <c r="AE113" i="1"/>
  <c r="AF113" i="1"/>
  <c r="AG113" i="1"/>
  <c r="AJ113" i="1"/>
  <c r="AK113" i="1"/>
  <c r="AL113" i="1"/>
  <c r="AM113" i="1"/>
  <c r="AO113" i="1"/>
  <c r="AP113" i="1"/>
  <c r="AQ113" i="1"/>
  <c r="AR113" i="1"/>
  <c r="AS113" i="1"/>
  <c r="P113" i="1"/>
  <c r="H106" i="1"/>
  <c r="F113" i="1"/>
  <c r="G113" i="1"/>
  <c r="E113" i="1"/>
  <c r="H96" i="1"/>
  <c r="H97" i="1"/>
  <c r="H98" i="1"/>
  <c r="H99" i="1"/>
  <c r="H100" i="1"/>
  <c r="H101" i="1"/>
  <c r="H102" i="1"/>
  <c r="H103" i="1"/>
  <c r="H104" i="1"/>
  <c r="H105" i="1"/>
  <c r="H107" i="1"/>
  <c r="H108" i="1"/>
  <c r="H109" i="1"/>
  <c r="H110" i="1"/>
  <c r="H111" i="1"/>
  <c r="H95" i="1"/>
  <c r="AH113" i="1"/>
  <c r="AI113" i="1"/>
  <c r="H88" i="1" l="1"/>
  <c r="H89" i="1"/>
  <c r="H90" i="1"/>
  <c r="H91" i="1"/>
  <c r="H87" i="1"/>
  <c r="H86" i="1"/>
  <c r="H75" i="1"/>
  <c r="H76" i="1"/>
  <c r="H77" i="1"/>
  <c r="H78" i="1"/>
  <c r="H79" i="1"/>
  <c r="H80" i="1"/>
  <c r="H81" i="1"/>
  <c r="H82" i="1"/>
  <c r="H83" i="1"/>
  <c r="H84" i="1"/>
  <c r="H85" i="1"/>
  <c r="H74" i="1"/>
  <c r="H40" i="1" l="1"/>
  <c r="H32" i="1"/>
  <c r="H33" i="1"/>
  <c r="H34" i="1"/>
  <c r="H35" i="1"/>
  <c r="H36" i="1"/>
  <c r="H37" i="1"/>
  <c r="H38" i="1"/>
  <c r="H39" i="1"/>
  <c r="H41" i="1"/>
  <c r="H42" i="1"/>
  <c r="H43" i="1"/>
  <c r="H44" i="1"/>
  <c r="H45" i="1"/>
  <c r="H46" i="1"/>
  <c r="H47" i="1"/>
  <c r="H48" i="1"/>
  <c r="H49" i="1"/>
  <c r="H50" i="1"/>
  <c r="H51" i="1"/>
  <c r="H52" i="1"/>
  <c r="H31" i="1"/>
  <c r="E58" i="2" l="1"/>
  <c r="F29" i="1"/>
  <c r="G29" i="1"/>
  <c r="E29" i="1"/>
  <c r="H22" i="1"/>
  <c r="H23" i="1"/>
  <c r="H24" i="1"/>
  <c r="H25" i="1"/>
  <c r="H26" i="1"/>
  <c r="H27" i="1"/>
  <c r="H7" i="1"/>
  <c r="J7" i="1" s="1"/>
  <c r="H21" i="1"/>
  <c r="H20" i="1"/>
  <c r="H8" i="1"/>
  <c r="H9" i="1"/>
  <c r="H11" i="1"/>
  <c r="H12" i="1"/>
  <c r="H13" i="1"/>
  <c r="H14" i="1"/>
  <c r="H15" i="1"/>
  <c r="H16" i="1"/>
  <c r="H17" i="1"/>
  <c r="H18" i="1"/>
  <c r="H19" i="1"/>
  <c r="H10" i="1"/>
  <c r="J8" i="1" l="1"/>
  <c r="J9" i="1" s="1"/>
  <c r="J10" i="1" s="1"/>
  <c r="J11" i="1" s="1"/>
  <c r="J12" i="1" s="1"/>
  <c r="J13" i="1" s="1"/>
  <c r="J14" i="1" s="1"/>
  <c r="J15" i="1" s="1"/>
  <c r="J16" i="1" s="1"/>
  <c r="J17" i="1" s="1"/>
  <c r="J18" i="1" s="1"/>
  <c r="J19" i="1" s="1"/>
  <c r="J20" i="1" s="1"/>
  <c r="J21" i="1" s="1"/>
  <c r="J22" i="1" s="1"/>
  <c r="J23" i="1" s="1"/>
  <c r="J24" i="1" s="1"/>
  <c r="J25" i="1" s="1"/>
  <c r="J26" i="1" s="1"/>
  <c r="J27" i="1" s="1"/>
  <c r="J31" i="1" s="1"/>
  <c r="J32" i="1" s="1"/>
  <c r="J33" i="1" s="1"/>
  <c r="J34" i="1" s="1"/>
  <c r="J35" i="1" s="1"/>
  <c r="J36" i="1" s="1"/>
  <c r="J37" i="1" s="1"/>
  <c r="J38" i="1" s="1"/>
  <c r="J39" i="1" s="1"/>
  <c r="J40" i="1" s="1"/>
  <c r="J41" i="1" s="1"/>
  <c r="J42" i="1" s="1"/>
  <c r="J43" i="1" s="1"/>
  <c r="J44" i="1" s="1"/>
  <c r="J45" i="1" s="1"/>
  <c r="J46" i="1" s="1"/>
  <c r="J47" i="1" s="1"/>
  <c r="J48" i="1" s="1"/>
  <c r="J49" i="1" s="1"/>
  <c r="J50" i="1" s="1"/>
  <c r="J51" i="1" s="1"/>
  <c r="J52" i="1" s="1"/>
  <c r="H29" i="1"/>
  <c r="AE5" i="1"/>
  <c r="AD5" i="1"/>
  <c r="AB5" i="1"/>
  <c r="AA5" i="1"/>
  <c r="X5" i="1"/>
  <c r="W5" i="1"/>
  <c r="U5" i="1"/>
  <c r="T5" i="1"/>
  <c r="S5" i="1"/>
  <c r="D53" i="2"/>
  <c r="C30" i="2"/>
  <c r="AH5" i="1"/>
  <c r="C13" i="2"/>
  <c r="Y5" i="1" s="1"/>
  <c r="AF5" i="1"/>
  <c r="P5" i="1"/>
  <c r="D23" i="3" l="1"/>
  <c r="K191" i="1" l="1"/>
  <c r="AI191" i="1" l="1"/>
  <c r="AH191" i="1"/>
  <c r="AR191" i="1"/>
  <c r="AS191" i="1"/>
  <c r="AR166" i="1"/>
  <c r="Q191" i="1"/>
  <c r="R191" i="1"/>
  <c r="S191" i="1"/>
  <c r="T191" i="1"/>
  <c r="U191" i="1"/>
  <c r="V191" i="1"/>
  <c r="W191" i="1"/>
  <c r="X191" i="1"/>
  <c r="Y191" i="1"/>
  <c r="Z191" i="1"/>
  <c r="AA191" i="1"/>
  <c r="AB191" i="1"/>
  <c r="AC191" i="1"/>
  <c r="AD191" i="1"/>
  <c r="AE191" i="1"/>
  <c r="AF191" i="1"/>
  <c r="AG191" i="1"/>
  <c r="AJ191" i="1"/>
  <c r="AK191" i="1"/>
  <c r="AL191" i="1"/>
  <c r="AM191" i="1"/>
  <c r="AO191" i="1"/>
  <c r="AP191" i="1"/>
  <c r="AQ191" i="1"/>
  <c r="P191" i="1"/>
  <c r="F191" i="1"/>
  <c r="G191" i="1"/>
  <c r="E191" i="1"/>
  <c r="AR134" i="1" l="1"/>
  <c r="AR93" i="1" l="1"/>
  <c r="AR54" i="1"/>
  <c r="AR29" i="1"/>
  <c r="Q93" i="1"/>
  <c r="R93" i="1"/>
  <c r="S93" i="1"/>
  <c r="T93" i="1"/>
  <c r="U93" i="1"/>
  <c r="V93" i="1"/>
  <c r="W93" i="1"/>
  <c r="X93" i="1"/>
  <c r="Y93" i="1"/>
  <c r="Z93" i="1"/>
  <c r="AA93" i="1"/>
  <c r="AB93" i="1"/>
  <c r="AC93" i="1"/>
  <c r="AD93" i="1"/>
  <c r="AE93" i="1"/>
  <c r="AF93" i="1"/>
  <c r="AG93" i="1"/>
  <c r="AH93" i="1"/>
  <c r="AI93" i="1"/>
  <c r="AJ93" i="1"/>
  <c r="AK93" i="1"/>
  <c r="AL93" i="1"/>
  <c r="AM93" i="1"/>
  <c r="AO93" i="1"/>
  <c r="AP93" i="1"/>
  <c r="AQ93" i="1"/>
  <c r="AS93" i="1"/>
  <c r="P93" i="1"/>
  <c r="F93" i="1"/>
  <c r="G93" i="1"/>
  <c r="E93" i="1"/>
  <c r="AR262" i="1" l="1"/>
  <c r="AR263" i="1" s="1"/>
  <c r="D41" i="2" s="1"/>
  <c r="D40" i="2" l="1"/>
  <c r="AM261" i="1"/>
  <c r="AO261" i="1"/>
  <c r="AP261" i="1"/>
  <c r="AQ261" i="1"/>
  <c r="AM244" i="1"/>
  <c r="AO244" i="1"/>
  <c r="AP244" i="1"/>
  <c r="AQ244" i="1"/>
  <c r="AM225" i="1"/>
  <c r="AO225" i="1"/>
  <c r="AP225" i="1"/>
  <c r="AQ225" i="1"/>
  <c r="AM210" i="1"/>
  <c r="AO210" i="1"/>
  <c r="AP210" i="1"/>
  <c r="AQ210" i="1"/>
  <c r="AM166" i="1"/>
  <c r="AO166" i="1"/>
  <c r="AP166" i="1"/>
  <c r="AQ166" i="1"/>
  <c r="AM134" i="1"/>
  <c r="AO134" i="1"/>
  <c r="AP134" i="1"/>
  <c r="AQ134" i="1"/>
  <c r="AM54" i="1"/>
  <c r="AO54" i="1"/>
  <c r="AP54" i="1"/>
  <c r="AM29" i="1"/>
  <c r="AO29" i="1"/>
  <c r="AP29" i="1"/>
  <c r="Q261" i="1"/>
  <c r="R261" i="1"/>
  <c r="S261" i="1"/>
  <c r="T261" i="1"/>
  <c r="U261" i="1"/>
  <c r="V261" i="1"/>
  <c r="W261" i="1"/>
  <c r="X261" i="1"/>
  <c r="Y261" i="1"/>
  <c r="Z261" i="1"/>
  <c r="AA261" i="1"/>
  <c r="AB261" i="1"/>
  <c r="AC261" i="1"/>
  <c r="AD261" i="1"/>
  <c r="AE261" i="1"/>
  <c r="AF261" i="1"/>
  <c r="AG261" i="1"/>
  <c r="AH261" i="1"/>
  <c r="AI261" i="1"/>
  <c r="AJ261" i="1"/>
  <c r="AK261" i="1"/>
  <c r="AL261" i="1"/>
  <c r="AS261" i="1"/>
  <c r="P244" i="1"/>
  <c r="Q244" i="1"/>
  <c r="R244" i="1"/>
  <c r="S244" i="1"/>
  <c r="T244" i="1"/>
  <c r="U244" i="1"/>
  <c r="V244" i="1"/>
  <c r="W244" i="1"/>
  <c r="X244" i="1"/>
  <c r="Y244" i="1"/>
  <c r="Z244" i="1"/>
  <c r="AA244" i="1"/>
  <c r="AB244" i="1"/>
  <c r="AC244" i="1"/>
  <c r="AD244" i="1"/>
  <c r="AE244" i="1"/>
  <c r="AF244" i="1"/>
  <c r="AG244" i="1"/>
  <c r="AH244" i="1"/>
  <c r="AI244" i="1"/>
  <c r="AJ244" i="1"/>
  <c r="AK244" i="1"/>
  <c r="AL244" i="1"/>
  <c r="Q225" i="1"/>
  <c r="R225" i="1"/>
  <c r="S225" i="1"/>
  <c r="T225" i="1"/>
  <c r="U225" i="1"/>
  <c r="V225" i="1"/>
  <c r="W225" i="1"/>
  <c r="X225" i="1"/>
  <c r="Y225" i="1"/>
  <c r="Z225" i="1"/>
  <c r="AA225" i="1"/>
  <c r="AB225" i="1"/>
  <c r="AC225" i="1"/>
  <c r="AD225" i="1"/>
  <c r="AE225" i="1"/>
  <c r="AF225" i="1"/>
  <c r="AG225" i="1"/>
  <c r="AH225" i="1"/>
  <c r="AI225" i="1"/>
  <c r="AJ225" i="1"/>
  <c r="AK225" i="1"/>
  <c r="AL225" i="1"/>
  <c r="AS225" i="1"/>
  <c r="P210" i="1"/>
  <c r="Q210" i="1"/>
  <c r="R210" i="1"/>
  <c r="S210" i="1"/>
  <c r="T210" i="1"/>
  <c r="U210" i="1"/>
  <c r="V210" i="1"/>
  <c r="W210" i="1"/>
  <c r="X210" i="1"/>
  <c r="Y210" i="1"/>
  <c r="Z210" i="1"/>
  <c r="AA210" i="1"/>
  <c r="AB210" i="1"/>
  <c r="AC210" i="1"/>
  <c r="AD210" i="1"/>
  <c r="AE210" i="1"/>
  <c r="AF210" i="1"/>
  <c r="AG210" i="1"/>
  <c r="AH210" i="1"/>
  <c r="AI210" i="1"/>
  <c r="AJ210" i="1"/>
  <c r="AK210" i="1"/>
  <c r="AL210" i="1"/>
  <c r="P166" i="1"/>
  <c r="Q166" i="1"/>
  <c r="R166" i="1"/>
  <c r="S166" i="1"/>
  <c r="T166" i="1"/>
  <c r="U166" i="1"/>
  <c r="V166" i="1"/>
  <c r="W166" i="1"/>
  <c r="X166" i="1"/>
  <c r="Y166" i="1"/>
  <c r="Z166" i="1"/>
  <c r="AA166" i="1"/>
  <c r="AB166" i="1"/>
  <c r="AC166" i="1"/>
  <c r="AD166" i="1"/>
  <c r="AE166" i="1"/>
  <c r="AF166" i="1"/>
  <c r="AG166" i="1"/>
  <c r="AH166" i="1"/>
  <c r="AI166" i="1"/>
  <c r="AJ166" i="1"/>
  <c r="AK166" i="1"/>
  <c r="AL166" i="1"/>
  <c r="P134" i="1"/>
  <c r="Q134" i="1"/>
  <c r="R134" i="1"/>
  <c r="S134" i="1"/>
  <c r="T134" i="1"/>
  <c r="U134" i="1"/>
  <c r="V134" i="1"/>
  <c r="W134" i="1"/>
  <c r="X134" i="1"/>
  <c r="Y134" i="1"/>
  <c r="Z134" i="1"/>
  <c r="AA134" i="1"/>
  <c r="AB134" i="1"/>
  <c r="AC134" i="1"/>
  <c r="AD134" i="1"/>
  <c r="AE134" i="1"/>
  <c r="AF134" i="1"/>
  <c r="AG134" i="1"/>
  <c r="AH134" i="1"/>
  <c r="AI134" i="1"/>
  <c r="AJ134" i="1"/>
  <c r="AK134" i="1"/>
  <c r="AL134" i="1"/>
  <c r="Q54" i="1"/>
  <c r="R54" i="1"/>
  <c r="S54" i="1"/>
  <c r="T54" i="1"/>
  <c r="U54" i="1"/>
  <c r="V54" i="1"/>
  <c r="W54" i="1"/>
  <c r="X54" i="1"/>
  <c r="Y54" i="1"/>
  <c r="Z54" i="1"/>
  <c r="AA54" i="1"/>
  <c r="AB54" i="1"/>
  <c r="AC54" i="1"/>
  <c r="AD54" i="1"/>
  <c r="AE54" i="1"/>
  <c r="AF54" i="1"/>
  <c r="AG54" i="1"/>
  <c r="AH54" i="1"/>
  <c r="AI54" i="1"/>
  <c r="AJ54" i="1"/>
  <c r="AK54" i="1"/>
  <c r="AL54" i="1"/>
  <c r="AQ54" i="1"/>
  <c r="AS54" i="1"/>
  <c r="C37" i="2"/>
  <c r="C43" i="2" s="1"/>
  <c r="Q29" i="1"/>
  <c r="R29" i="1"/>
  <c r="S29" i="1"/>
  <c r="T29" i="1"/>
  <c r="U29" i="1"/>
  <c r="V29" i="1"/>
  <c r="W29" i="1"/>
  <c r="X29" i="1"/>
  <c r="Y29" i="1"/>
  <c r="Z29" i="1"/>
  <c r="AA29" i="1"/>
  <c r="AB29" i="1"/>
  <c r="AC29" i="1"/>
  <c r="AD29" i="1"/>
  <c r="AE29" i="1"/>
  <c r="AF29" i="1"/>
  <c r="AG29" i="1"/>
  <c r="AH29" i="1"/>
  <c r="AJ29" i="1"/>
  <c r="AK29" i="1"/>
  <c r="AL29" i="1"/>
  <c r="AQ29" i="1"/>
  <c r="AS29" i="1"/>
  <c r="AI29" i="1"/>
  <c r="AM262" i="1" l="1"/>
  <c r="D34" i="2" s="1"/>
  <c r="AO262" i="1"/>
  <c r="AJ262" i="1"/>
  <c r="AF262" i="1"/>
  <c r="AF263" i="1" s="1"/>
  <c r="AB262" i="1"/>
  <c r="X262" i="1"/>
  <c r="X263" i="1" s="1"/>
  <c r="T262" i="1"/>
  <c r="T263" i="1" s="1"/>
  <c r="AT93" i="1"/>
  <c r="AT134" i="1"/>
  <c r="AT166" i="1"/>
  <c r="AT210" i="1"/>
  <c r="AT244" i="1"/>
  <c r="AP262" i="1"/>
  <c r="AL262" i="1"/>
  <c r="AI262" i="1"/>
  <c r="AE262" i="1"/>
  <c r="AE263" i="1" s="1"/>
  <c r="AA262" i="1"/>
  <c r="AA263" i="1" s="1"/>
  <c r="W262" i="1"/>
  <c r="W263" i="1" s="1"/>
  <c r="S262" i="1"/>
  <c r="S263" i="1" s="1"/>
  <c r="AK262" i="1"/>
  <c r="AH262" i="1"/>
  <c r="AH263" i="1" s="1"/>
  <c r="AD262" i="1"/>
  <c r="D20" i="2" s="1"/>
  <c r="Z262" i="1"/>
  <c r="V262" i="1"/>
  <c r="R262" i="1"/>
  <c r="AQ262" i="1"/>
  <c r="AQ263" i="1" s="1"/>
  <c r="AG262" i="1"/>
  <c r="AC262" i="1"/>
  <c r="Y262" i="1"/>
  <c r="Y263" i="1" s="1"/>
  <c r="U262" i="1"/>
  <c r="U263" i="1" s="1"/>
  <c r="Q262" i="1"/>
  <c r="D18" i="2"/>
  <c r="AB263" i="1"/>
  <c r="E54" i="1"/>
  <c r="AJ263" i="1" l="1"/>
  <c r="D28" i="2"/>
  <c r="F28" i="2" s="1"/>
  <c r="F20" i="2"/>
  <c r="F18" i="2"/>
  <c r="AO263" i="1"/>
  <c r="D42" i="2"/>
  <c r="AM263" i="1"/>
  <c r="AD263" i="1"/>
  <c r="D37" i="2"/>
  <c r="AP263" i="1"/>
  <c r="H248" i="1"/>
  <c r="H249" i="1"/>
  <c r="F261" i="1"/>
  <c r="G261" i="1"/>
  <c r="E261" i="1"/>
  <c r="P261" i="1"/>
  <c r="AT261" i="1" s="1"/>
  <c r="K261" i="1"/>
  <c r="H259" i="1"/>
  <c r="H258" i="1"/>
  <c r="H257" i="1"/>
  <c r="H256" i="1"/>
  <c r="H255" i="1"/>
  <c r="H254" i="1"/>
  <c r="H253" i="1"/>
  <c r="H252" i="1"/>
  <c r="H251" i="1"/>
  <c r="H250" i="1"/>
  <c r="H261" i="1" l="1"/>
  <c r="AS244" i="1"/>
  <c r="K244" i="1"/>
  <c r="F244" i="1"/>
  <c r="G244" i="1"/>
  <c r="H239" i="1"/>
  <c r="H240" i="1"/>
  <c r="H241" i="1"/>
  <c r="H238" i="1"/>
  <c r="H242" i="1"/>
  <c r="E244" i="1"/>
  <c r="H237" i="1"/>
  <c r="H236" i="1"/>
  <c r="H235" i="1"/>
  <c r="H234" i="1"/>
  <c r="H233" i="1"/>
  <c r="H232" i="1"/>
  <c r="H231" i="1"/>
  <c r="H230" i="1"/>
  <c r="H229" i="1"/>
  <c r="H228" i="1"/>
  <c r="H227" i="1"/>
  <c r="E225" i="1"/>
  <c r="F225" i="1"/>
  <c r="G225" i="1"/>
  <c r="K225" i="1"/>
  <c r="P225" i="1"/>
  <c r="AT225" i="1" s="1"/>
  <c r="H269" i="1"/>
  <c r="D55" i="2" s="1"/>
  <c r="H244" i="1" l="1"/>
  <c r="K210" i="1"/>
  <c r="K150" i="1"/>
  <c r="K134" i="1"/>
  <c r="K113" i="1"/>
  <c r="K93" i="1"/>
  <c r="K54" i="1"/>
  <c r="K29" i="1"/>
  <c r="K166" i="1"/>
  <c r="H223" i="1"/>
  <c r="H212" i="1"/>
  <c r="H222" i="1"/>
  <c r="H221" i="1"/>
  <c r="H220" i="1"/>
  <c r="H219" i="1"/>
  <c r="H218" i="1"/>
  <c r="H217" i="1"/>
  <c r="H216" i="1"/>
  <c r="H215" i="1"/>
  <c r="H214" i="1"/>
  <c r="H213" i="1"/>
  <c r="K263" i="1" l="1"/>
  <c r="H225" i="1"/>
  <c r="AS210" i="1"/>
  <c r="F210" i="1"/>
  <c r="G210" i="1"/>
  <c r="E210" i="1"/>
  <c r="H271" i="1" l="1"/>
  <c r="D57" i="2" l="1"/>
  <c r="H210" i="1"/>
  <c r="AT191" i="1" l="1"/>
  <c r="H191" i="1" l="1"/>
  <c r="F166" i="1"/>
  <c r="G166" i="1"/>
  <c r="AS166" i="1"/>
  <c r="E166" i="1"/>
  <c r="H166" i="1" l="1"/>
  <c r="AT150" i="1"/>
  <c r="AS134" i="1"/>
  <c r="F134" i="1"/>
  <c r="G134" i="1"/>
  <c r="E134" i="1"/>
  <c r="H134" i="1" l="1"/>
  <c r="H113" i="1" l="1"/>
  <c r="H93" i="1" l="1"/>
  <c r="AT113" i="1"/>
  <c r="P54" i="1"/>
  <c r="AT54" i="1" s="1"/>
  <c r="F54" i="1"/>
  <c r="D22" i="2"/>
  <c r="P29" i="1"/>
  <c r="AT29" i="1" s="1"/>
  <c r="F22" i="2" l="1"/>
  <c r="P262" i="1"/>
  <c r="E263" i="1"/>
  <c r="D14" i="2"/>
  <c r="D6" i="2"/>
  <c r="D10" i="2"/>
  <c r="AS262" i="1"/>
  <c r="D39" i="2" s="1"/>
  <c r="F263" i="1"/>
  <c r="D27" i="2"/>
  <c r="D13" i="2"/>
  <c r="D5" i="2"/>
  <c r="D29" i="2"/>
  <c r="D26" i="2"/>
  <c r="D19" i="2"/>
  <c r="D11" i="2"/>
  <c r="D8" i="2"/>
  <c r="D30" i="2"/>
  <c r="D21" i="2"/>
  <c r="D9" i="2"/>
  <c r="D25" i="2"/>
  <c r="D17" i="2"/>
  <c r="D12" i="2"/>
  <c r="D7" i="2"/>
  <c r="D43" i="2" l="1"/>
  <c r="F21" i="2"/>
  <c r="F19" i="2"/>
  <c r="D4" i="2"/>
  <c r="AT262" i="1"/>
  <c r="AS263" i="1"/>
  <c r="E15" i="2" l="1"/>
  <c r="C15" i="2"/>
  <c r="AL5" i="1"/>
  <c r="AL263" i="1" s="1"/>
  <c r="AK5" i="1"/>
  <c r="AK263" i="1" s="1"/>
  <c r="AI5" i="1"/>
  <c r="AI263" i="1" s="1"/>
  <c r="AG5" i="1"/>
  <c r="AG263" i="1" s="1"/>
  <c r="AC5" i="1"/>
  <c r="AC263" i="1" s="1"/>
  <c r="Z5" i="1"/>
  <c r="Z263" i="1" s="1"/>
  <c r="V5" i="1"/>
  <c r="V263" i="1" s="1"/>
  <c r="R5" i="1"/>
  <c r="R263" i="1" s="1"/>
  <c r="Q5" i="1"/>
  <c r="P263" i="1"/>
  <c r="Q263" i="1" l="1"/>
  <c r="AT5" i="1"/>
  <c r="C31" i="2"/>
  <c r="C23" i="2"/>
  <c r="C33" i="2" s="1"/>
  <c r="E33" i="2"/>
  <c r="C35" i="2" l="1"/>
  <c r="C45" i="2" l="1"/>
  <c r="G54" i="1"/>
  <c r="G263" i="1" s="1"/>
  <c r="H273" i="1" l="1"/>
  <c r="H274" i="1" s="1"/>
  <c r="H54" i="1" l="1"/>
  <c r="H263" i="1" l="1"/>
  <c r="J29" i="1" l="1"/>
  <c r="J54" i="1" l="1"/>
  <c r="J74" i="1" s="1"/>
  <c r="J75" i="1" s="1"/>
  <c r="J76" i="1" s="1"/>
  <c r="J77" i="1" s="1"/>
  <c r="J78" i="1" s="1"/>
  <c r="J79" i="1" s="1"/>
  <c r="J80" i="1" s="1"/>
  <c r="J81" i="1" s="1"/>
  <c r="J82" i="1" s="1"/>
  <c r="J83" i="1" s="1"/>
  <c r="J84" i="1" s="1"/>
  <c r="J85" i="1" s="1"/>
  <c r="J86" i="1" s="1"/>
  <c r="J87" i="1" s="1"/>
  <c r="J88" i="1" s="1"/>
  <c r="J89" i="1" s="1"/>
  <c r="J90" i="1" s="1"/>
  <c r="J91" i="1" s="1"/>
  <c r="F27" i="2"/>
  <c r="F11" i="2"/>
  <c r="F29" i="2"/>
  <c r="F30" i="2"/>
  <c r="F9" i="2"/>
  <c r="F6" i="2"/>
  <c r="F7" i="2"/>
  <c r="F13" i="2"/>
  <c r="F26" i="2"/>
  <c r="F12" i="2" l="1"/>
  <c r="F8" i="2"/>
  <c r="F5" i="2"/>
  <c r="F10" i="2"/>
  <c r="F4" i="2"/>
  <c r="F14" i="2"/>
  <c r="F15" i="2" l="1"/>
  <c r="D23" i="2"/>
  <c r="D15" i="2"/>
  <c r="F17" i="2"/>
  <c r="F23" i="2" s="1"/>
  <c r="D31" i="2"/>
  <c r="F25" i="2"/>
  <c r="F31" i="2" s="1"/>
  <c r="J93" i="1" l="1"/>
  <c r="J95" i="1" s="1"/>
  <c r="J96" i="1" s="1"/>
  <c r="J97" i="1" s="1"/>
  <c r="J98" i="1" s="1"/>
  <c r="J99" i="1" s="1"/>
  <c r="J100" i="1" s="1"/>
  <c r="J101" i="1" s="1"/>
  <c r="J102" i="1" s="1"/>
  <c r="J103" i="1" s="1"/>
  <c r="J104" i="1" s="1"/>
  <c r="J105" i="1" s="1"/>
  <c r="J106" i="1" s="1"/>
  <c r="J107" i="1" s="1"/>
  <c r="J108" i="1" s="1"/>
  <c r="J109" i="1" s="1"/>
  <c r="J110" i="1" s="1"/>
  <c r="J111" i="1" s="1"/>
  <c r="J115" i="1" s="1"/>
  <c r="J116" i="1" s="1"/>
  <c r="J117" i="1" s="1"/>
  <c r="J118" i="1" s="1"/>
  <c r="J119" i="1" s="1"/>
  <c r="J120" i="1" s="1"/>
  <c r="J121" i="1" s="1"/>
  <c r="J122" i="1" s="1"/>
  <c r="J123" i="1" s="1"/>
  <c r="J124" i="1" s="1"/>
  <c r="J125" i="1" s="1"/>
  <c r="J126" i="1" s="1"/>
  <c r="J127" i="1" s="1"/>
  <c r="J128" i="1" s="1"/>
  <c r="J129" i="1" s="1"/>
  <c r="J130" i="1" s="1"/>
  <c r="J131" i="1" s="1"/>
  <c r="J132" i="1" s="1"/>
  <c r="D33" i="2"/>
  <c r="F33" i="2" s="1"/>
  <c r="D35" i="2" l="1"/>
  <c r="D59" i="2"/>
  <c r="J113" i="1"/>
  <c r="J134" i="1" l="1"/>
  <c r="J138" i="1" l="1"/>
  <c r="J139" i="1" s="1"/>
  <c r="J140" i="1" s="1"/>
  <c r="J141" i="1" s="1"/>
  <c r="J142" i="1" s="1"/>
  <c r="J143" i="1" s="1"/>
  <c r="J144" i="1" s="1"/>
  <c r="J145" i="1" s="1"/>
  <c r="J146" i="1" s="1"/>
  <c r="J147" i="1" s="1"/>
  <c r="J148" i="1" s="1"/>
  <c r="J150" i="1" s="1"/>
  <c r="J152" i="1" l="1"/>
  <c r="J153" i="1" s="1"/>
  <c r="J154" i="1" s="1"/>
  <c r="J155" i="1" s="1"/>
  <c r="J156" i="1" s="1"/>
  <c r="J157" i="1" s="1"/>
  <c r="J158" i="1" s="1"/>
  <c r="J159" i="1" s="1"/>
  <c r="J160" i="1" s="1"/>
  <c r="J161" i="1" s="1"/>
  <c r="J162" i="1" s="1"/>
  <c r="J163" i="1" s="1"/>
  <c r="J164" i="1" s="1"/>
  <c r="J166" i="1" l="1"/>
  <c r="J168" i="1"/>
  <c r="J169" i="1" s="1"/>
  <c r="J170" i="1" s="1"/>
  <c r="J171" i="1" s="1"/>
  <c r="J172" i="1" s="1"/>
  <c r="J173" i="1" s="1"/>
  <c r="J174" i="1" s="1"/>
  <c r="J175" i="1" s="1"/>
  <c r="J176" i="1" s="1"/>
  <c r="J177" i="1" s="1"/>
  <c r="J178" i="1" s="1"/>
  <c r="J179" i="1" s="1"/>
  <c r="J180" i="1" s="1"/>
  <c r="J181" i="1" s="1"/>
  <c r="J182" i="1" s="1"/>
  <c r="J183" i="1" s="1"/>
  <c r="J184" i="1" s="1"/>
  <c r="J185" i="1" s="1"/>
  <c r="J186" i="1" s="1"/>
  <c r="J187" i="1" s="1"/>
  <c r="J188" i="1" s="1"/>
  <c r="J189" i="1" s="1"/>
  <c r="J191" i="1" l="1"/>
  <c r="J195" i="1" l="1"/>
  <c r="J196" i="1" s="1"/>
  <c r="J197" i="1" s="1"/>
  <c r="J198" i="1" s="1"/>
  <c r="J199" i="1" s="1"/>
  <c r="J200" i="1" s="1"/>
  <c r="J201" i="1" s="1"/>
  <c r="J202" i="1" s="1"/>
  <c r="J203" i="1" s="1"/>
  <c r="J204" i="1" s="1"/>
  <c r="J205" i="1" s="1"/>
  <c r="J206" i="1" s="1"/>
  <c r="J207" i="1" s="1"/>
  <c r="J208" i="1" s="1"/>
  <c r="J210" i="1" s="1"/>
  <c r="J263" i="1" l="1"/>
  <c r="J271" i="1" s="1"/>
  <c r="J212" i="1"/>
  <c r="J213" i="1" s="1"/>
  <c r="J214" i="1" s="1"/>
  <c r="J215" i="1" s="1"/>
  <c r="J216" i="1" s="1"/>
  <c r="J217" i="1" s="1"/>
  <c r="J218" i="1" s="1"/>
  <c r="J219" i="1" s="1"/>
  <c r="J220" i="1" s="1"/>
  <c r="J221" i="1" s="1"/>
  <c r="J222" i="1" s="1"/>
  <c r="J223" i="1" s="1"/>
  <c r="J225" i="1" s="1"/>
  <c r="J227" i="1" s="1"/>
  <c r="J228" i="1" s="1"/>
  <c r="J229" i="1" s="1"/>
  <c r="J230" i="1" s="1"/>
  <c r="J231" i="1" s="1"/>
  <c r="J232" i="1" s="1"/>
  <c r="J233" i="1" s="1"/>
  <c r="J234" i="1" s="1"/>
  <c r="J235" i="1" s="1"/>
  <c r="J236" i="1" s="1"/>
  <c r="J237" i="1" s="1"/>
  <c r="J238" i="1" s="1"/>
  <c r="J239" i="1" s="1"/>
  <c r="J240" i="1" s="1"/>
  <c r="J241" i="1" s="1"/>
  <c r="J242" i="1" s="1"/>
  <c r="J244" i="1" s="1"/>
  <c r="J248" i="1" s="1"/>
  <c r="J249" i="1" s="1"/>
  <c r="J250" i="1" s="1"/>
  <c r="J251" i="1" s="1"/>
  <c r="J252" i="1" s="1"/>
  <c r="J253" i="1" s="1"/>
  <c r="J254" i="1" s="1"/>
  <c r="J255" i="1" s="1"/>
  <c r="J256" i="1" s="1"/>
  <c r="J257" i="1" s="1"/>
  <c r="J258" i="1" s="1"/>
  <c r="J259" i="1" s="1"/>
  <c r="J261" i="1" s="1"/>
</calcChain>
</file>

<file path=xl/comments1.xml><?xml version="1.0" encoding="utf-8"?>
<comments xmlns="http://schemas.openxmlformats.org/spreadsheetml/2006/main">
  <authors>
    <author>Clerk</author>
  </authors>
  <commentList>
    <comment ref="L17" authorId="0" shapeId="0">
      <text>
        <r>
          <rPr>
            <b/>
            <sz val="9"/>
            <color indexed="81"/>
            <rFont val="Tahoma"/>
            <family val="2"/>
          </rPr>
          <t>Clerk:</t>
        </r>
        <r>
          <rPr>
            <sz val="9"/>
            <color indexed="81"/>
            <rFont val="Tahoma"/>
            <family val="2"/>
          </rPr>
          <t xml:space="preserve">
Appears in June statement</t>
        </r>
      </text>
    </comment>
  </commentList>
</comments>
</file>

<file path=xl/sharedStrings.xml><?xml version="1.0" encoding="utf-8"?>
<sst xmlns="http://schemas.openxmlformats.org/spreadsheetml/2006/main" count="1131" uniqueCount="421">
  <si>
    <t>Date</t>
  </si>
  <si>
    <t>Income</t>
  </si>
  <si>
    <t>Payee</t>
  </si>
  <si>
    <t>Purpose</t>
  </si>
  <si>
    <t>Village Hall Manager</t>
  </si>
  <si>
    <t>VHM Salary April</t>
  </si>
  <si>
    <t>Expenditure ex vat</t>
  </si>
  <si>
    <t>Vat</t>
  </si>
  <si>
    <t>Expenditure inc vat</t>
  </si>
  <si>
    <t>LGPC</t>
  </si>
  <si>
    <t>Warden Services April</t>
  </si>
  <si>
    <t>SRT</t>
  </si>
  <si>
    <t>VHM Salary receipt April</t>
  </si>
  <si>
    <t>Clerk</t>
  </si>
  <si>
    <t>Salary April</t>
  </si>
  <si>
    <t>Clerk Petty Cash</t>
  </si>
  <si>
    <t>April</t>
  </si>
  <si>
    <t>May</t>
  </si>
  <si>
    <t>Salary May</t>
  </si>
  <si>
    <t>VHM Salary receipt May</t>
  </si>
  <si>
    <t>Loan repayment</t>
  </si>
  <si>
    <t>Andrew Farrow</t>
  </si>
  <si>
    <t>Monthly total income/expenditure</t>
  </si>
  <si>
    <t>Statement date</t>
  </si>
  <si>
    <t>HAPTC</t>
  </si>
  <si>
    <t>Balance</t>
  </si>
  <si>
    <t>Budget Main Heading</t>
  </si>
  <si>
    <t>Budget Sub heading</t>
  </si>
  <si>
    <t>Admin</t>
  </si>
  <si>
    <t>Pro fees</t>
  </si>
  <si>
    <t>Open Spaces</t>
  </si>
  <si>
    <t>Warden Services</t>
  </si>
  <si>
    <t>Green</t>
  </si>
  <si>
    <t>Infrastructure</t>
  </si>
  <si>
    <t>Village Hall</t>
  </si>
  <si>
    <t>Clerks salary</t>
  </si>
  <si>
    <t>Playing field</t>
  </si>
  <si>
    <t>Insurance</t>
  </si>
  <si>
    <t>Open spaces</t>
  </si>
  <si>
    <t>Play areas</t>
  </si>
  <si>
    <t>General landscaping</t>
  </si>
  <si>
    <t>Churchyard</t>
  </si>
  <si>
    <t>Election costs</t>
  </si>
  <si>
    <t>Business Reserve Account 2 54221064</t>
  </si>
  <si>
    <t>Current Account 51858177</t>
  </si>
  <si>
    <t>Business Reserve Account 1 51803305</t>
  </si>
  <si>
    <t>Payment to LGPC of precept by Dacorum BC</t>
  </si>
  <si>
    <t>MW Agri</t>
  </si>
  <si>
    <t>Annual subscription</t>
  </si>
  <si>
    <t>Clerk PAYE</t>
  </si>
  <si>
    <t>PAYE April</t>
  </si>
  <si>
    <t>Annual insurance premium</t>
  </si>
  <si>
    <t xml:space="preserve">Admin </t>
  </si>
  <si>
    <t>Training and subscriptions</t>
  </si>
  <si>
    <t>VHM Salary May</t>
  </si>
  <si>
    <t>Warden Services May</t>
  </si>
  <si>
    <t>PAYE May</t>
  </si>
  <si>
    <t>Budget Headings</t>
  </si>
  <si>
    <t>Administration</t>
  </si>
  <si>
    <t>Budget</t>
  </si>
  <si>
    <t>Monthly Spend</t>
  </si>
  <si>
    <t xml:space="preserve">Phone Bill </t>
  </si>
  <si>
    <t>Stamps, Stationary, ink</t>
  </si>
  <si>
    <t>Comms</t>
  </si>
  <si>
    <t>Gates, fences, street furniture</t>
  </si>
  <si>
    <t>Noticeboards</t>
  </si>
  <si>
    <t>Path and Road works</t>
  </si>
  <si>
    <t>Tree works</t>
  </si>
  <si>
    <t>Warden services</t>
  </si>
  <si>
    <t>Total monthly spend (check box)</t>
  </si>
  <si>
    <t>Phone bill</t>
  </si>
  <si>
    <t>Professional fees</t>
  </si>
  <si>
    <t>SUB-TOTAL</t>
  </si>
  <si>
    <t xml:space="preserve">TOTAL </t>
  </si>
  <si>
    <t>Planned expenditure by 31st March 2016</t>
  </si>
  <si>
    <t>Running balance against budget</t>
  </si>
  <si>
    <t>Annual Spend</t>
  </si>
  <si>
    <t>Total Annual spend (check box)</t>
  </si>
  <si>
    <t>VHM Salary June</t>
  </si>
  <si>
    <t>VHM Salary receipt June</t>
  </si>
  <si>
    <t>Salary June</t>
  </si>
  <si>
    <t>PAYE June</t>
  </si>
  <si>
    <t>June</t>
  </si>
  <si>
    <t>Playsafety Ltd</t>
  </si>
  <si>
    <t>Warden Services June</t>
  </si>
  <si>
    <t>July</t>
  </si>
  <si>
    <t>VHM Salary July</t>
  </si>
  <si>
    <t>VHM Salary receipt July</t>
  </si>
  <si>
    <t>Warden Services July</t>
  </si>
  <si>
    <t>Salary July</t>
  </si>
  <si>
    <t>PAYE July</t>
  </si>
  <si>
    <t>Cheques not presented</t>
  </si>
  <si>
    <t>Donations</t>
  </si>
  <si>
    <t>Training</t>
  </si>
  <si>
    <t>Hall hire for meetings</t>
  </si>
  <si>
    <t>Hall hire</t>
  </si>
  <si>
    <t>Dog waste bags</t>
  </si>
  <si>
    <t>Training &amp; subscriptions</t>
  </si>
  <si>
    <t xml:space="preserve"> Hall Hire</t>
  </si>
  <si>
    <t>Signed</t>
  </si>
  <si>
    <t>Dated</t>
  </si>
  <si>
    <t xml:space="preserve">Category                                              </t>
  </si>
  <si>
    <t>Sub-Category</t>
  </si>
  <si>
    <t>PPP Grant</t>
  </si>
  <si>
    <t>Locality Budget Grant</t>
  </si>
  <si>
    <t>VHM</t>
  </si>
  <si>
    <t>vhm</t>
  </si>
  <si>
    <t>VHM out</t>
  </si>
  <si>
    <t>vhm out</t>
  </si>
  <si>
    <t>Printing ink/stationery/adhoc other</t>
  </si>
  <si>
    <t>Stationery</t>
  </si>
  <si>
    <t>Footnotes</t>
  </si>
  <si>
    <t>Sometimes cheques will be signed between meetings and minuted in the subsequent month</t>
  </si>
  <si>
    <t>Month</t>
  </si>
  <si>
    <t>Interest</t>
  </si>
  <si>
    <t>HMRC</t>
  </si>
  <si>
    <t>Interest on 54221064</t>
  </si>
  <si>
    <t>Interest on 51803305</t>
  </si>
  <si>
    <t>Other income</t>
  </si>
  <si>
    <t>Rod Wilson</t>
  </si>
  <si>
    <t>Tree work</t>
  </si>
  <si>
    <t>Came and Co</t>
  </si>
  <si>
    <t>Monthly total income/expenditure/balance</t>
  </si>
  <si>
    <t>Annual total income/expenditure/balance</t>
  </si>
  <si>
    <t>ROSPA play area check</t>
  </si>
  <si>
    <t>Cash book Balance</t>
  </si>
  <si>
    <t>Bank Account balances</t>
  </si>
  <si>
    <t>Training &amp; subs</t>
  </si>
  <si>
    <t>August</t>
  </si>
  <si>
    <t>Salary Aug</t>
  </si>
  <si>
    <t>PAYE Aug</t>
  </si>
  <si>
    <t>VHM Salary Aug</t>
  </si>
  <si>
    <t>VHM Salary receipt Aug</t>
  </si>
  <si>
    <t>Warden Services Aug</t>
  </si>
  <si>
    <t>September</t>
  </si>
  <si>
    <t>VHM Salary Sept</t>
  </si>
  <si>
    <t>VHM Salary receipt Sept</t>
  </si>
  <si>
    <t>Warden Services Sept</t>
  </si>
  <si>
    <t>Salary Sept</t>
  </si>
  <si>
    <t>PAYE Sept</t>
  </si>
  <si>
    <t xml:space="preserve">Contract payment </t>
  </si>
  <si>
    <t>October</t>
  </si>
  <si>
    <t>VHM Salary Oct</t>
  </si>
  <si>
    <t>VHM Salary receipt Oct</t>
  </si>
  <si>
    <t>Warden Services Oct</t>
  </si>
  <si>
    <t>Salary Oct</t>
  </si>
  <si>
    <t>PAYE Oct</t>
  </si>
  <si>
    <t>Contract payment Oct</t>
  </si>
  <si>
    <t>VHMC</t>
  </si>
  <si>
    <t>Clerk - Petty Cash</t>
  </si>
  <si>
    <t>Hall Hire</t>
  </si>
  <si>
    <t>November</t>
  </si>
  <si>
    <t>VHM Salary Nov</t>
  </si>
  <si>
    <t>VHM Salary receipt Nov</t>
  </si>
  <si>
    <t>Warden Services Nov</t>
  </si>
  <si>
    <t>Salary Nov</t>
  </si>
  <si>
    <t>PAYE Nov</t>
  </si>
  <si>
    <t>Estimated cost (£)</t>
  </si>
  <si>
    <t>December</t>
  </si>
  <si>
    <t>VHM Salary Dec</t>
  </si>
  <si>
    <t>VHM Salary receipt Dec</t>
  </si>
  <si>
    <t>Warden Services Dec</t>
  </si>
  <si>
    <t>Salary Dec</t>
  </si>
  <si>
    <t>PAYE Dec</t>
  </si>
  <si>
    <t>Contract payment Dec</t>
  </si>
  <si>
    <t>Contract payment Nov</t>
  </si>
  <si>
    <t>L.M. Archer - Petty Cash</t>
  </si>
  <si>
    <t>Balance including vat reclaim</t>
  </si>
  <si>
    <t>January</t>
  </si>
  <si>
    <t>VHM Salary Jan</t>
  </si>
  <si>
    <t>VHM Salary receipt Jan</t>
  </si>
  <si>
    <t>Warden Services Jan</t>
  </si>
  <si>
    <t>Salary Jan</t>
  </si>
  <si>
    <t>PAYE Jan</t>
  </si>
  <si>
    <t>GI Rogers and Son</t>
  </si>
  <si>
    <t>Christmas Tree</t>
  </si>
  <si>
    <t>Contract payment Jan and light de-installation</t>
  </si>
  <si>
    <t>Batteries for tree and stamps</t>
  </si>
  <si>
    <t>Contribution towards tree from Cricket Club</t>
  </si>
  <si>
    <t>Contribution towards fence from P Roxan</t>
  </si>
  <si>
    <t>Section 137 expenditure</t>
  </si>
  <si>
    <t>Recon with bank statement</t>
  </si>
  <si>
    <t>Section 137 expenditure (see footnote)</t>
  </si>
  <si>
    <t>February</t>
  </si>
  <si>
    <t>VHM Salary Feb</t>
  </si>
  <si>
    <t>VHM Salary receipt Feb</t>
  </si>
  <si>
    <t>Warden Services Feb</t>
  </si>
  <si>
    <t>Salary Feb</t>
  </si>
  <si>
    <t>PAYE Feb</t>
  </si>
  <si>
    <t>Annual phone rental + calls + ink and title plan</t>
  </si>
  <si>
    <t>Phone Bill</t>
  </si>
  <si>
    <t>Contract payment Feb</t>
  </si>
  <si>
    <t>Sign of the Times</t>
  </si>
  <si>
    <t>Byelaws metal printed signs</t>
  </si>
  <si>
    <t>Winding up of Youth Club funds</t>
  </si>
  <si>
    <t>Contribution for Christmas Tree from Gaddesden Society</t>
  </si>
  <si>
    <t>Play Areas</t>
  </si>
  <si>
    <t>East of England Ambulance</t>
  </si>
  <si>
    <t>Donation</t>
  </si>
  <si>
    <t>Little Gaddesden Sports Club</t>
  </si>
  <si>
    <t>Hire of the Pavilion</t>
  </si>
  <si>
    <t>Village Hall Man. Committee</t>
  </si>
  <si>
    <t>Hire of Village Hall</t>
  </si>
  <si>
    <t>Peter Grainger</t>
  </si>
  <si>
    <t>Logo design</t>
  </si>
  <si>
    <t>March</t>
  </si>
  <si>
    <t>VHM Salary March</t>
  </si>
  <si>
    <t>VHM Salary receipt March</t>
  </si>
  <si>
    <t>Warden Services March</t>
  </si>
  <si>
    <t>Salary March</t>
  </si>
  <si>
    <t>PAYE March</t>
  </si>
  <si>
    <t>Poo bags, inks</t>
  </si>
  <si>
    <t>Contract payment March</t>
  </si>
  <si>
    <t>Training course</t>
  </si>
  <si>
    <t>Roof lighting for village hall</t>
  </si>
  <si>
    <t>Summit Roofing</t>
  </si>
  <si>
    <t>Donation for use of car park</t>
  </si>
  <si>
    <t>Minuted</t>
  </si>
  <si>
    <t>All expenditure and income should be approved and minuted, I have noted in column I by putting a 1 in the column if minuted and putting a pink block with a letter where not.</t>
  </si>
  <si>
    <t>Green and Playing Field</t>
  </si>
  <si>
    <t>Stamps, Stationery, ink</t>
  </si>
  <si>
    <t>Stamps, Stationery</t>
  </si>
  <si>
    <t>Village Hall Manageress (VHM)</t>
  </si>
  <si>
    <t>VHM reimbursement</t>
  </si>
  <si>
    <t>Donations/rent and Interest</t>
  </si>
  <si>
    <t>Stationary</t>
  </si>
  <si>
    <t xml:space="preserve">Notes </t>
  </si>
  <si>
    <t>All inclusive of vat</t>
  </si>
  <si>
    <t>Clerk's salary</t>
  </si>
  <si>
    <t>VHM Salary</t>
  </si>
  <si>
    <t>VHM Salary reimbursement</t>
  </si>
  <si>
    <t>Rent, Interest &amp; Donations</t>
  </si>
  <si>
    <t xml:space="preserve">Clerk PAYE </t>
  </si>
  <si>
    <t>Check every month that the total expense and income in column E to H is mirrored in columns P to AP</t>
  </si>
  <si>
    <t>Printing</t>
  </si>
  <si>
    <t>Stationery, ink, tel calls</t>
  </si>
  <si>
    <t>No claim</t>
  </si>
  <si>
    <t>Contract payment plus hall verge</t>
  </si>
  <si>
    <t>VAT reclaim</t>
  </si>
  <si>
    <t>Total in the bank</t>
  </si>
  <si>
    <t>Printing ink</t>
  </si>
  <si>
    <t>External audit</t>
  </si>
  <si>
    <t>Church yard</t>
  </si>
  <si>
    <t>Royal British Legion</t>
  </si>
  <si>
    <t>Wreath</t>
  </si>
  <si>
    <t>E-on</t>
  </si>
  <si>
    <t>Ringshall pavement improvement/Nettleden Road pavement improvement.  Perhaps partly funded from 2018-19 HCC Highways Locality Budget</t>
  </si>
  <si>
    <t>G. I. Rogers</t>
  </si>
  <si>
    <t>Christmas Tree supply erection and removal</t>
  </si>
  <si>
    <t xml:space="preserve">Phone </t>
  </si>
  <si>
    <t>Village Hall External roof covering for pre-school and other hall users</t>
  </si>
  <si>
    <t>Total spend on potential projects</t>
  </si>
  <si>
    <t xml:space="preserve">Total Planned and Actual spend </t>
  </si>
  <si>
    <t xml:space="preserve">One-Off Payment </t>
  </si>
  <si>
    <t xml:space="preserve">Council Tax Support Grant </t>
  </si>
  <si>
    <t>Concurrent Services</t>
  </si>
  <si>
    <t xml:space="preserve">Wardens </t>
  </si>
  <si>
    <t xml:space="preserve">Total from DBC </t>
  </si>
  <si>
    <t xml:space="preserve">Total </t>
  </si>
  <si>
    <t>Road safety</t>
  </si>
  <si>
    <t>Computer Club for youngsters</t>
  </si>
  <si>
    <t>Might be part funded by Football Club?</t>
  </si>
  <si>
    <t>Church Road Car Park – next phase of matting and better entrance paving, say £5,000, 50% by Parish Council?</t>
  </si>
  <si>
    <t>Notes</t>
  </si>
  <si>
    <t>Hudnall Lane - safe route to school, works not identified. Might be a Highways Locality project?</t>
  </si>
  <si>
    <t>Not a priority at the moment</t>
  </si>
  <si>
    <t>Not sure who will fund this? Though we do have £500 Youth Club funds still earmarked in our reserves for a youth related project</t>
  </si>
  <si>
    <t>Village Hall (General + Kitchen)</t>
  </si>
  <si>
    <t>Total (after all cheques cleared)</t>
  </si>
  <si>
    <t>Rent,interest and donations</t>
  </si>
  <si>
    <t>Communications (newsletter, web site)</t>
  </si>
  <si>
    <t>Car park improvements</t>
  </si>
  <si>
    <t>Relocation of SID/Safe route to school</t>
  </si>
  <si>
    <t>Monthly rate of £264</t>
  </si>
  <si>
    <t>Actual spend to date</t>
  </si>
  <si>
    <t xml:space="preserve">Balance after expenditure </t>
  </si>
  <si>
    <t>Reconcillation date</t>
  </si>
  <si>
    <t>VAT reclaim at end of 2018/19 if successful</t>
  </si>
  <si>
    <t>Section 137 expenditure. The Parish Council has specific powers that cover regular spend items like salaries of the Clerk, admin costs and all are covered by legislation (often by the Local Government Act 1972, (LGA). Where there is not specific legislation covering an item section 137 of the LGA allows Councils to spend up to in the case of Little Gaddesden Parish Council £7.86 per elector (c £7,000pa) subject to rules on recording the spend, the benefit to the community being commensurate with the spend level and that it must not be given to individuals</t>
  </si>
  <si>
    <t>Road Safety</t>
  </si>
  <si>
    <t>Note that Terry Douris has a Locality Budget and a Highways Locality budget.</t>
  </si>
  <si>
    <t>Projects that have been mentioned some of which are already funded in this year's budget</t>
  </si>
  <si>
    <t>Likely to be twice this budget, will need support from Sports Clubs</t>
  </si>
  <si>
    <t>Rent for Scout hut</t>
  </si>
  <si>
    <t>Lady Marian Alford</t>
  </si>
  <si>
    <t>Dacorum BC</t>
  </si>
  <si>
    <t>Herts &amp; Essex Drainage Co.</t>
  </si>
  <si>
    <t xml:space="preserve">Bede Court Footpath </t>
  </si>
  <si>
    <t>Talktalk Business</t>
  </si>
  <si>
    <t>Domain name and e-mail hosting</t>
  </si>
  <si>
    <t>Gale Storey</t>
  </si>
  <si>
    <t>Grove Design</t>
  </si>
  <si>
    <t>Blinds</t>
  </si>
  <si>
    <t>Path and roadworks</t>
  </si>
  <si>
    <t>Curtains Direct</t>
  </si>
  <si>
    <t>Village Hall Curtains</t>
  </si>
  <si>
    <t>Village hall</t>
  </si>
  <si>
    <t>Vat repayment</t>
  </si>
  <si>
    <t>Income (Planned and actual)</t>
  </si>
  <si>
    <t xml:space="preserve">balance </t>
  </si>
  <si>
    <t>Monthly status check</t>
  </si>
  <si>
    <t>less £15,000 to be held in reserves</t>
  </si>
  <si>
    <t>Dacorum BC grant correction</t>
  </si>
  <si>
    <t>Phone</t>
  </si>
  <si>
    <t>E.on</t>
  </si>
  <si>
    <t>Fund raiser income cheques</t>
  </si>
  <si>
    <t>Internal Auditor fee</t>
  </si>
  <si>
    <t>Fund raiser income online payment from Magson</t>
  </si>
  <si>
    <t>Groundwork PPP Grant</t>
  </si>
  <si>
    <t>Hemel Copy Print</t>
  </si>
  <si>
    <t>Mayfair</t>
  </si>
  <si>
    <t>Last payment on Village Hall kitchen</t>
  </si>
  <si>
    <t>Payment on Village Hall sink</t>
  </si>
  <si>
    <t>Payment on Village Hall lighting</t>
  </si>
  <si>
    <t>Pro Fees</t>
  </si>
  <si>
    <t>Mariel Irvine</t>
  </si>
  <si>
    <t>GDPR presentation</t>
  </si>
  <si>
    <t>Cheques from Curry ticket income paid in by AJG</t>
  </si>
  <si>
    <t>David Brattle</t>
  </si>
  <si>
    <t>Village Hall Kitchen decoration</t>
  </si>
  <si>
    <t>DGD Ltd</t>
  </si>
  <si>
    <t>Lady Marian cleaning</t>
  </si>
  <si>
    <t>Lady Marian Memorial</t>
  </si>
  <si>
    <t>Rachel Heaphy</t>
  </si>
  <si>
    <t>Reimbursement of curry for fund raiser</t>
  </si>
  <si>
    <t>Kathryn Magson (Curry Ticket income paid in by AJG)</t>
  </si>
  <si>
    <t>Kathryn Magson (Curry Ticket income paid in by KM)</t>
  </si>
  <si>
    <t>Rent, Interest and donations</t>
  </si>
  <si>
    <t>HCC Locality Grant</t>
  </si>
  <si>
    <t>Teenager facilities</t>
  </si>
  <si>
    <t>Expenses related to curry night</t>
  </si>
  <si>
    <t>Hire of the Village Hall for Curry night and licence</t>
  </si>
  <si>
    <t>Kathryn Magson</t>
  </si>
  <si>
    <t>Expenses for repairs to play areas</t>
  </si>
  <si>
    <t>Direct debit electricity</t>
  </si>
  <si>
    <t>Amit Odedra</t>
  </si>
  <si>
    <t>Village Hall Hire (Jan, Feb, March)</t>
  </si>
  <si>
    <t>Hire of hall for meetings (April, May x 2, June)</t>
  </si>
  <si>
    <t>NB Elections can cost 10 x this amount</t>
  </si>
  <si>
    <t>LG Sports Club</t>
  </si>
  <si>
    <t>Paid in Sept</t>
  </si>
  <si>
    <t>Training fee, Kathryn</t>
  </si>
  <si>
    <t>Training &amp; Subs</t>
  </si>
  <si>
    <t>Royal British legion</t>
  </si>
  <si>
    <t>Silhouettes</t>
  </si>
  <si>
    <t>St Peter and St Paul Church</t>
  </si>
  <si>
    <t>Contribution from Dacorum grant</t>
  </si>
  <si>
    <t>Strongs</t>
  </si>
  <si>
    <t>Posters for sign board</t>
  </si>
  <si>
    <t>Reduction in cost of footpath</t>
  </si>
  <si>
    <t>Path and road works</t>
  </si>
  <si>
    <t>PKF Little john LLP</t>
  </si>
  <si>
    <t>July/Aug Petty Cash, Dogwaste bags, sign backing, ink, telephone</t>
  </si>
  <si>
    <t>Printing ink and telephone</t>
  </si>
  <si>
    <t>Electricity on the Green</t>
  </si>
  <si>
    <t>Donations for Oak Tree fences</t>
  </si>
  <si>
    <t>Donations for Fitness equipment from Football Club</t>
  </si>
  <si>
    <t>Donation for Oak Tree screen</t>
  </si>
  <si>
    <t>T Clark</t>
  </si>
  <si>
    <t>Kitchen door for Village Hall</t>
  </si>
  <si>
    <t>Telephone, Stamps paper</t>
  </si>
  <si>
    <t>Donations for Fitness equipment from Cricket Club</t>
  </si>
  <si>
    <t>Donations for the clamp removal from Cricket Club</t>
  </si>
  <si>
    <t>Donations for the clamp removal from Bowls Club</t>
  </si>
  <si>
    <t>Fund raising for the Fitmess equipment</t>
  </si>
  <si>
    <t>Donations for Fitness equipment from VPA</t>
  </si>
  <si>
    <t>Oak Tree screens</t>
  </si>
  <si>
    <t>Gates, fences and street furniture</t>
  </si>
  <si>
    <t>Glasdon</t>
  </si>
  <si>
    <t>Salt bin for Cromer Close</t>
  </si>
  <si>
    <t>Works in Church Road playing Field. May need to provide a hard standing for cricket covers</t>
  </si>
  <si>
    <t xml:space="preserve"> hardstanding should be mainly funded by Cricket Club?</t>
  </si>
  <si>
    <t>D.J.Gilbert</t>
  </si>
  <si>
    <t>31st Dec 2018</t>
  </si>
  <si>
    <t>Expenses for bench repairs</t>
  </si>
  <si>
    <t>Playing Field</t>
  </si>
  <si>
    <t>Stationery, Poo bags</t>
  </si>
  <si>
    <t>A3 printer paper</t>
  </si>
  <si>
    <t>National Trust</t>
  </si>
  <si>
    <t>Rent for Cromer</t>
  </si>
  <si>
    <t>Printing CACA letter</t>
  </si>
  <si>
    <t xml:space="preserve">Bank account </t>
  </si>
  <si>
    <t>External (£300) and Internal Audit (£250) &amp; ROSPA inspection (£200) &amp; CACA</t>
  </si>
  <si>
    <t>Printing (web site development may be completed but allow £240 maintenance)</t>
  </si>
  <si>
    <t>Vat reclaim                              estimated</t>
  </si>
  <si>
    <t>HAPTC (£642.41) + Cllr Training John (£50) Rights of Way Alastair (£50) + (ICO £35)</t>
  </si>
  <si>
    <t>NALC scale increase of c.2% = new total of £7740</t>
  </si>
  <si>
    <t xml:space="preserve">Precept Demand </t>
  </si>
  <si>
    <t xml:space="preserve"> 2018-19</t>
  </si>
  <si>
    <t>2019-20</t>
  </si>
  <si>
    <t xml:space="preserve">Dacorum B. C. </t>
  </si>
  <si>
    <t>Gates, fences, street furniture, benches</t>
  </si>
  <si>
    <t>Equipment maintenance</t>
  </si>
  <si>
    <t>Milestone</t>
  </si>
  <si>
    <t>Footpaths</t>
  </si>
  <si>
    <t>Plants for planters</t>
  </si>
  <si>
    <t>5th April 2019</t>
  </si>
  <si>
    <t>Little Gaddesden Parish Council 2019/20 Income &amp; expenditure (£)</t>
  </si>
  <si>
    <t>Projects</t>
  </si>
  <si>
    <t>Reserved for approved Projects</t>
  </si>
  <si>
    <t>Equipment Maintenance</t>
  </si>
  <si>
    <t>Carryover from 2018/19</t>
  </si>
  <si>
    <t>Planned expenditure and income 2019-20</t>
  </si>
  <si>
    <t xml:space="preserve">Allows for 12 meetings @£45. </t>
  </si>
  <si>
    <t>Bede Court widening, Cromer (£600), Milestone?</t>
  </si>
  <si>
    <t>Includes statutory salary increase wef 1/4/19</t>
  </si>
  <si>
    <t>Reimbursement by VHMC matches payments in line 34 above</t>
  </si>
  <si>
    <t xml:space="preserve">Grant/Precept </t>
  </si>
  <si>
    <t>Vat claim awaited</t>
  </si>
  <si>
    <t>Only available against a project</t>
  </si>
  <si>
    <t>Dacorum Grant and Precept</t>
  </si>
  <si>
    <t>Only available against Projects funded and approved by Cllr Douris</t>
  </si>
  <si>
    <t>5th April</t>
  </si>
  <si>
    <t xml:space="preserve">less planned spend still to go </t>
  </si>
  <si>
    <t xml:space="preserve">Final balance (available for other projects) </t>
  </si>
  <si>
    <t>Contract &amp; rear and side of village hall, tennis court hedge, weed hornbeam hedge</t>
  </si>
  <si>
    <t>Contract &amp; Lady M, Remembrance day, Lights on and off, shop verge</t>
  </si>
  <si>
    <t>Plan for survey cost as a minimum?</t>
  </si>
  <si>
    <t xml:space="preserve">Village hall Phase 2 Toilets, c. £30,000. No funding yet applied for. </t>
  </si>
  <si>
    <t>Draft Budget 2019/20</t>
  </si>
  <si>
    <t>Includes tree survey?, Toilets in village hall and other high priority projects identified during the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</si>
</sst>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F800]dddd\,\ mmmm\ dd\,\ yyyy"/>
  </numFmts>
  <fonts count="26" x14ac:knownFonts="1">
    <font>
      <sz val="11"/>
      <color theme="1"/>
      <name val="Calibri"/>
      <family val="2"/>
      <scheme val="minor"/>
    </font>
    <font>
      <sz val="11"/>
      <color theme="1"/>
      <name val="Calibri"/>
      <family val="2"/>
      <scheme val="minor"/>
    </font>
    <font>
      <b/>
      <sz val="18"/>
      <color theme="1"/>
      <name val="Calibri"/>
      <family val="2"/>
      <scheme val="minor"/>
    </font>
    <font>
      <sz val="18"/>
      <color theme="1"/>
      <name val="Calibri"/>
      <family val="2"/>
      <scheme val="minor"/>
    </font>
    <font>
      <b/>
      <sz val="24"/>
      <color theme="1"/>
      <name val="Calibri"/>
      <family val="2"/>
      <scheme val="minor"/>
    </font>
    <font>
      <b/>
      <sz val="11"/>
      <color theme="1"/>
      <name val="Calibri"/>
      <family val="2"/>
      <scheme val="minor"/>
    </font>
    <font>
      <sz val="18"/>
      <name val="Calibri"/>
      <family val="2"/>
      <scheme val="minor"/>
    </font>
    <font>
      <b/>
      <sz val="20"/>
      <color theme="1"/>
      <name val="Calibri"/>
      <family val="2"/>
      <scheme val="minor"/>
    </font>
    <font>
      <sz val="18"/>
      <color rgb="FFFF0000"/>
      <name val="Calibri"/>
      <family val="2"/>
      <scheme val="minor"/>
    </font>
    <font>
      <sz val="9"/>
      <color indexed="81"/>
      <name val="Tahoma"/>
      <family val="2"/>
    </font>
    <font>
      <b/>
      <sz val="9"/>
      <color indexed="81"/>
      <name val="Tahoma"/>
      <family val="2"/>
    </font>
    <font>
      <sz val="11"/>
      <color rgb="FF0070C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FF0000"/>
      <name val="Calibri"/>
      <family val="2"/>
      <scheme val="minor"/>
    </font>
    <font>
      <b/>
      <sz val="14"/>
      <color rgb="FF0070C0"/>
      <name val="Calibri"/>
      <family val="2"/>
      <scheme val="minor"/>
    </font>
    <font>
      <b/>
      <u/>
      <sz val="14"/>
      <color theme="1"/>
      <name val="Calibri"/>
      <family val="2"/>
      <scheme val="minor"/>
    </font>
    <font>
      <b/>
      <sz val="14"/>
      <color theme="1"/>
      <name val="Calibri"/>
      <family val="2"/>
    </font>
    <font>
      <b/>
      <sz val="14"/>
      <color theme="1"/>
      <name val="Calibri"/>
      <family val="2"/>
      <scheme val="minor"/>
    </font>
    <font>
      <sz val="12"/>
      <color theme="1"/>
      <name val="Calibri"/>
      <family val="2"/>
    </font>
    <font>
      <sz val="14"/>
      <color rgb="FF0070C0"/>
      <name val="Calibri"/>
      <family val="2"/>
      <scheme val="minor"/>
    </font>
    <font>
      <sz val="14"/>
      <color rgb="FFFF0000"/>
      <name val="Calibri"/>
      <family val="2"/>
      <scheme val="minor"/>
    </font>
    <font>
      <sz val="14"/>
      <color theme="1"/>
      <name val="Calibri"/>
      <family val="2"/>
    </font>
    <font>
      <sz val="14"/>
      <name val="Calibri"/>
      <family val="2"/>
      <scheme val="minor"/>
    </font>
    <font>
      <u/>
      <sz val="14"/>
      <color theme="1"/>
      <name val="Calibri"/>
      <family val="2"/>
      <scheme val="minor"/>
    </font>
  </fonts>
  <fills count="17">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66FF66"/>
        <bgColor indexed="64"/>
      </patternFill>
    </fill>
    <fill>
      <patternFill patternType="solid">
        <fgColor theme="0" tint="-0.34998626667073579"/>
        <bgColor indexed="64"/>
      </patternFill>
    </fill>
    <fill>
      <patternFill patternType="solid">
        <fgColor rgb="FFCCFFCC"/>
        <bgColor indexed="64"/>
      </patternFill>
    </fill>
    <fill>
      <patternFill patternType="solid">
        <fgColor rgb="FFCCFF99"/>
        <bgColor indexed="64"/>
      </patternFill>
    </fill>
    <fill>
      <patternFill patternType="solid">
        <fgColor rgb="FFFFCCCC"/>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style="thin">
        <color rgb="FFFF0000"/>
      </left>
      <right style="thin">
        <color rgb="FFFF0000"/>
      </right>
      <top style="thin">
        <color rgb="FFFF0000"/>
      </top>
      <bottom style="thin">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226">
    <xf numFmtId="0" fontId="0" fillId="0" borderId="0" xfId="0"/>
    <xf numFmtId="0" fontId="2" fillId="0" borderId="0" xfId="0" applyFont="1"/>
    <xf numFmtId="2" fontId="3" fillId="0" borderId="0" xfId="0" applyNumberFormat="1" applyFont="1"/>
    <xf numFmtId="0" fontId="3" fillId="0" borderId="0" xfId="0" applyFont="1"/>
    <xf numFmtId="0" fontId="3" fillId="0" borderId="0" xfId="0" applyFont="1" applyAlignment="1">
      <alignment horizontal="left"/>
    </xf>
    <xf numFmtId="0" fontId="3" fillId="0" borderId="0" xfId="0" applyNumberFormat="1" applyFont="1"/>
    <xf numFmtId="0" fontId="3" fillId="3" borderId="0" xfId="0" applyFont="1" applyFill="1" applyBorder="1" applyAlignment="1">
      <alignment horizontal="left"/>
    </xf>
    <xf numFmtId="0" fontId="3" fillId="3" borderId="0" xfId="0" applyFont="1" applyFill="1" applyBorder="1"/>
    <xf numFmtId="0" fontId="3" fillId="3" borderId="0" xfId="0" applyFont="1" applyFill="1"/>
    <xf numFmtId="0" fontId="3" fillId="0" borderId="0" xfId="0" applyFont="1" applyFill="1"/>
    <xf numFmtId="43" fontId="3" fillId="0" borderId="0" xfId="1" applyFont="1" applyAlignment="1">
      <alignment horizontal="right"/>
    </xf>
    <xf numFmtId="43" fontId="3" fillId="0" borderId="0" xfId="1" applyFont="1"/>
    <xf numFmtId="43" fontId="3" fillId="0" borderId="0" xfId="1" applyFont="1" applyFill="1"/>
    <xf numFmtId="43" fontId="3" fillId="3" borderId="0" xfId="1" applyFont="1" applyFill="1" applyBorder="1"/>
    <xf numFmtId="0" fontId="3" fillId="0" borderId="0" xfId="0" applyFont="1" applyFill="1" applyBorder="1"/>
    <xf numFmtId="0" fontId="3" fillId="4" borderId="0" xfId="0" applyFont="1" applyFill="1"/>
    <xf numFmtId="0" fontId="3" fillId="0" borderId="0" xfId="0" applyFont="1" applyFill="1" applyAlignment="1">
      <alignment wrapText="1"/>
    </xf>
    <xf numFmtId="4" fontId="3" fillId="0" borderId="0" xfId="0" applyNumberFormat="1" applyFont="1"/>
    <xf numFmtId="4" fontId="3" fillId="0" borderId="0" xfId="0" applyNumberFormat="1" applyFont="1" applyFill="1"/>
    <xf numFmtId="4" fontId="3" fillId="3" borderId="0" xfId="0" applyNumberFormat="1" applyFont="1" applyFill="1"/>
    <xf numFmtId="0" fontId="3" fillId="0" borderId="0" xfId="0" applyFont="1" applyAlignment="1">
      <alignment wrapText="1"/>
    </xf>
    <xf numFmtId="0" fontId="3" fillId="0" borderId="0" xfId="0" applyFont="1" applyAlignment="1">
      <alignment horizontal="right" wrapText="1"/>
    </xf>
    <xf numFmtId="43" fontId="3" fillId="9" borderId="0" xfId="1" applyFont="1" applyFill="1"/>
    <xf numFmtId="0" fontId="3" fillId="0" borderId="4" xfId="0" applyFont="1" applyFill="1" applyBorder="1"/>
    <xf numFmtId="0" fontId="3" fillId="0" borderId="5" xfId="0" applyFont="1" applyFill="1" applyBorder="1"/>
    <xf numFmtId="0" fontId="3" fillId="0" borderId="6" xfId="0" applyFont="1" applyFill="1" applyBorder="1"/>
    <xf numFmtId="0" fontId="0" fillId="0" borderId="0" xfId="0" applyAlignment="1">
      <alignment wrapText="1"/>
    </xf>
    <xf numFmtId="0" fontId="3" fillId="10" borderId="0" xfId="0" applyFont="1" applyFill="1"/>
    <xf numFmtId="0" fontId="3" fillId="10" borderId="0" xfId="0" applyFont="1" applyFill="1" applyAlignment="1">
      <alignment wrapText="1"/>
    </xf>
    <xf numFmtId="0" fontId="3" fillId="3" borderId="0" xfId="0" applyFont="1" applyFill="1" applyAlignment="1">
      <alignment wrapText="1"/>
    </xf>
    <xf numFmtId="0" fontId="3" fillId="0" borderId="0" xfId="0" applyFont="1" applyBorder="1"/>
    <xf numFmtId="0" fontId="3" fillId="0" borderId="5" xfId="0" applyFont="1" applyBorder="1"/>
    <xf numFmtId="0" fontId="3" fillId="0" borderId="6" xfId="0" applyFont="1" applyBorder="1"/>
    <xf numFmtId="0" fontId="3" fillId="10" borderId="0" xfId="0" applyFont="1" applyFill="1" applyAlignment="1">
      <alignment horizontal="left"/>
    </xf>
    <xf numFmtId="0" fontId="3" fillId="0" borderId="4" xfId="0" applyFont="1" applyBorder="1"/>
    <xf numFmtId="43" fontId="6" fillId="0" borderId="0" xfId="1" applyFont="1"/>
    <xf numFmtId="0" fontId="6" fillId="6" borderId="0" xfId="0" applyFont="1" applyFill="1" applyAlignment="1">
      <alignment horizontal="center" wrapText="1"/>
    </xf>
    <xf numFmtId="0" fontId="3" fillId="0" borderId="0" xfId="0" applyFont="1" applyFill="1" applyBorder="1" applyAlignment="1">
      <alignment horizontal="left"/>
    </xf>
    <xf numFmtId="43" fontId="3" fillId="0" borderId="0" xfId="1" applyFont="1" applyFill="1" applyBorder="1"/>
    <xf numFmtId="0" fontId="3" fillId="0" borderId="7" xfId="0" applyFont="1" applyBorder="1" applyAlignment="1">
      <alignment horizontal="left"/>
    </xf>
    <xf numFmtId="0" fontId="3" fillId="0" borderId="8" xfId="0" applyFont="1" applyBorder="1"/>
    <xf numFmtId="0" fontId="3" fillId="0" borderId="9" xfId="0" applyFont="1" applyBorder="1" applyAlignment="1">
      <alignment horizontal="left"/>
    </xf>
    <xf numFmtId="0" fontId="3" fillId="0" borderId="10" xfId="0" applyFont="1" applyBorder="1"/>
    <xf numFmtId="0" fontId="3" fillId="0" borderId="11" xfId="0" applyFont="1" applyBorder="1" applyAlignment="1">
      <alignment horizontal="left"/>
    </xf>
    <xf numFmtId="0" fontId="3" fillId="0" borderId="12" xfId="0" applyFont="1" applyBorder="1"/>
    <xf numFmtId="0" fontId="0" fillId="0" borderId="0" xfId="0" applyBorder="1"/>
    <xf numFmtId="3" fontId="0" fillId="0" borderId="0" xfId="0" applyNumberFormat="1"/>
    <xf numFmtId="0" fontId="3" fillId="2" borderId="0" xfId="0" applyFont="1" applyFill="1" applyAlignment="1">
      <alignment horizontal="center"/>
    </xf>
    <xf numFmtId="1" fontId="3" fillId="0" borderId="0" xfId="0" applyNumberFormat="1" applyFont="1" applyAlignment="1">
      <alignment horizontal="center"/>
    </xf>
    <xf numFmtId="1" fontId="3" fillId="0" borderId="0" xfId="0" applyNumberFormat="1" applyFont="1" applyFill="1" applyAlignment="1">
      <alignment horizontal="center"/>
    </xf>
    <xf numFmtId="1" fontId="3" fillId="10" borderId="0" xfId="0" applyNumberFormat="1" applyFont="1" applyFill="1" applyAlignment="1">
      <alignment horizontal="center"/>
    </xf>
    <xf numFmtId="0" fontId="7" fillId="0" borderId="0" xfId="0" applyFont="1" applyAlignment="1">
      <alignment horizontal="left"/>
    </xf>
    <xf numFmtId="0" fontId="3" fillId="7" borderId="1" xfId="0" applyFont="1" applyFill="1" applyBorder="1"/>
    <xf numFmtId="0" fontId="3" fillId="7" borderId="1" xfId="0" applyFont="1" applyFill="1" applyBorder="1" applyAlignment="1">
      <alignment horizontal="left"/>
    </xf>
    <xf numFmtId="2" fontId="3" fillId="7" borderId="1" xfId="0" applyNumberFormat="1" applyFont="1" applyFill="1" applyBorder="1" applyAlignment="1">
      <alignment horizontal="center"/>
    </xf>
    <xf numFmtId="2" fontId="3" fillId="7" borderId="2" xfId="0" applyNumberFormat="1" applyFont="1" applyFill="1" applyBorder="1" applyAlignment="1">
      <alignment horizontal="center"/>
    </xf>
    <xf numFmtId="4" fontId="3" fillId="7" borderId="1" xfId="0" applyNumberFormat="1" applyFont="1" applyFill="1" applyBorder="1" applyAlignment="1">
      <alignment horizontal="center"/>
    </xf>
    <xf numFmtId="14" fontId="3" fillId="0" borderId="0" xfId="0" applyNumberFormat="1" applyFont="1" applyFill="1" applyAlignment="1">
      <alignment horizontal="left"/>
    </xf>
    <xf numFmtId="14" fontId="3" fillId="0" borderId="0" xfId="0" applyNumberFormat="1" applyFont="1" applyFill="1" applyBorder="1" applyAlignment="1">
      <alignment horizontal="left"/>
    </xf>
    <xf numFmtId="43" fontId="6" fillId="0" borderId="0" xfId="1" applyFont="1" applyFill="1"/>
    <xf numFmtId="2" fontId="3" fillId="0" borderId="0" xfId="0" applyNumberFormat="1" applyFont="1" applyFill="1"/>
    <xf numFmtId="164" fontId="3" fillId="0" borderId="0" xfId="0" applyNumberFormat="1" applyFont="1" applyFill="1" applyAlignment="1">
      <alignment horizontal="left"/>
    </xf>
    <xf numFmtId="4" fontId="3" fillId="0" borderId="16" xfId="0" applyNumberFormat="1" applyFont="1" applyFill="1" applyBorder="1"/>
    <xf numFmtId="4" fontId="3" fillId="10" borderId="0" xfId="0" applyNumberFormat="1" applyFont="1" applyFill="1"/>
    <xf numFmtId="4" fontId="3" fillId="10" borderId="16" xfId="0" applyNumberFormat="1" applyFont="1" applyFill="1" applyBorder="1"/>
    <xf numFmtId="0" fontId="0" fillId="0" borderId="0" xfId="0" applyAlignment="1">
      <alignment horizontal="left"/>
    </xf>
    <xf numFmtId="43" fontId="3" fillId="9" borderId="0" xfId="1" applyFont="1" applyFill="1" applyBorder="1"/>
    <xf numFmtId="4" fontId="3" fillId="7" borderId="1" xfId="0" applyNumberFormat="1" applyFont="1" applyFill="1" applyBorder="1" applyAlignment="1">
      <alignment horizontal="center" wrapText="1"/>
    </xf>
    <xf numFmtId="2" fontId="3" fillId="5" borderId="1" xfId="0" applyNumberFormat="1" applyFont="1" applyFill="1" applyBorder="1" applyAlignment="1">
      <alignment wrapText="1"/>
    </xf>
    <xf numFmtId="0" fontId="3" fillId="5" borderId="1" xfId="0" applyFont="1" applyFill="1" applyBorder="1" applyAlignment="1">
      <alignment wrapText="1"/>
    </xf>
    <xf numFmtId="1" fontId="3" fillId="7" borderId="1" xfId="0" applyNumberFormat="1" applyFont="1" applyFill="1" applyBorder="1" applyAlignment="1">
      <alignment horizontal="center" wrapText="1"/>
    </xf>
    <xf numFmtId="1" fontId="8" fillId="0" borderId="0" xfId="0" applyNumberFormat="1" applyFont="1" applyFill="1" applyAlignment="1">
      <alignment horizontal="center"/>
    </xf>
    <xf numFmtId="43" fontId="3" fillId="0" borderId="0" xfId="1" applyFont="1" applyFill="1" applyAlignment="1">
      <alignment horizontal="right"/>
    </xf>
    <xf numFmtId="1" fontId="3" fillId="7" borderId="2" xfId="0" applyNumberFormat="1" applyFont="1" applyFill="1" applyBorder="1" applyAlignment="1">
      <alignment horizontal="center"/>
    </xf>
    <xf numFmtId="1" fontId="3" fillId="0" borderId="0" xfId="1" applyNumberFormat="1" applyFont="1" applyFill="1" applyAlignment="1">
      <alignment horizontal="center"/>
    </xf>
    <xf numFmtId="1" fontId="3" fillId="3" borderId="0" xfId="1" applyNumberFormat="1" applyFont="1" applyFill="1" applyBorder="1" applyAlignment="1">
      <alignment horizontal="center"/>
    </xf>
    <xf numFmtId="1"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2" fontId="3" fillId="0" borderId="0" xfId="0" applyNumberFormat="1" applyFont="1" applyBorder="1"/>
    <xf numFmtId="1" fontId="3" fillId="0" borderId="0" xfId="0" applyNumberFormat="1" applyFont="1" applyBorder="1" applyAlignment="1">
      <alignment horizontal="center"/>
    </xf>
    <xf numFmtId="0" fontId="0" fillId="0" borderId="0" xfId="0" applyAlignment="1"/>
    <xf numFmtId="0" fontId="3" fillId="8" borderId="0" xfId="0" applyFont="1" applyFill="1" applyAlignment="1">
      <alignment horizontal="center"/>
    </xf>
    <xf numFmtId="0" fontId="3" fillId="0" borderId="0" xfId="0" applyFont="1" applyFill="1" applyBorder="1" applyAlignment="1">
      <alignment horizontal="left" wrapText="1"/>
    </xf>
    <xf numFmtId="0" fontId="3" fillId="0" borderId="0" xfId="0" applyFont="1" applyBorder="1" applyAlignment="1">
      <alignment horizontal="left"/>
    </xf>
    <xf numFmtId="4" fontId="3" fillId="0" borderId="0" xfId="0" applyNumberFormat="1" applyFont="1" applyBorder="1"/>
    <xf numFmtId="2" fontId="3" fillId="0" borderId="0" xfId="0" applyNumberFormat="1" applyFont="1" applyFill="1" applyAlignment="1">
      <alignment wrapText="1"/>
    </xf>
    <xf numFmtId="2" fontId="3" fillId="3" borderId="0" xfId="0" applyNumberFormat="1" applyFont="1" applyFill="1" applyAlignment="1">
      <alignment wrapText="1"/>
    </xf>
    <xf numFmtId="2" fontId="3" fillId="0" borderId="0" xfId="0" applyNumberFormat="1" applyFont="1" applyFill="1" applyBorder="1" applyAlignment="1">
      <alignment horizontal="center"/>
    </xf>
    <xf numFmtId="4" fontId="3" fillId="0" borderId="0" xfId="0" applyNumberFormat="1" applyFont="1" applyFill="1" applyBorder="1" applyAlignment="1">
      <alignment horizontal="center"/>
    </xf>
    <xf numFmtId="4" fontId="3" fillId="0" borderId="0" xfId="0" applyNumberFormat="1" applyFont="1" applyFill="1" applyBorder="1" applyAlignment="1">
      <alignment horizontal="center" wrapText="1"/>
    </xf>
    <xf numFmtId="1" fontId="3" fillId="0" borderId="0" xfId="0" applyNumberFormat="1" applyFont="1" applyFill="1" applyBorder="1" applyAlignment="1">
      <alignment horizontal="center" wrapText="1"/>
    </xf>
    <xf numFmtId="2" fontId="3" fillId="0" borderId="0" xfId="0" applyNumberFormat="1" applyFont="1" applyFill="1" applyBorder="1" applyAlignment="1">
      <alignment wrapText="1"/>
    </xf>
    <xf numFmtId="0" fontId="3" fillId="0" borderId="0" xfId="0" applyFont="1" applyFill="1" applyBorder="1" applyAlignment="1">
      <alignment wrapText="1"/>
    </xf>
    <xf numFmtId="4" fontId="3" fillId="0" borderId="0" xfId="0" applyNumberFormat="1" applyFont="1" applyFill="1" applyBorder="1" applyAlignment="1">
      <alignment horizontal="right"/>
    </xf>
    <xf numFmtId="2" fontId="3" fillId="0" borderId="0" xfId="0" applyNumberFormat="1" applyFont="1" applyFill="1" applyBorder="1" applyAlignment="1">
      <alignment horizontal="right"/>
    </xf>
    <xf numFmtId="0" fontId="8" fillId="0" borderId="0" xfId="0" applyFont="1" applyFill="1"/>
    <xf numFmtId="0" fontId="11" fillId="0" borderId="0" xfId="0" applyFont="1" applyAlignment="1">
      <alignment wrapText="1"/>
    </xf>
    <xf numFmtId="0" fontId="11" fillId="0" borderId="0" xfId="0" applyFont="1"/>
    <xf numFmtId="3" fontId="11" fillId="0" borderId="0" xfId="0" applyNumberFormat="1" applyFont="1"/>
    <xf numFmtId="1" fontId="3" fillId="0" borderId="0" xfId="0" applyNumberFormat="1" applyFont="1" applyAlignment="1">
      <alignment wrapText="1"/>
    </xf>
    <xf numFmtId="0" fontId="12" fillId="0" borderId="0" xfId="0" applyFont="1"/>
    <xf numFmtId="0" fontId="13" fillId="0" borderId="0" xfId="0" applyFont="1"/>
    <xf numFmtId="1" fontId="14" fillId="4" borderId="3" xfId="0" applyNumberFormat="1" applyFont="1" applyFill="1" applyBorder="1"/>
    <xf numFmtId="1" fontId="15" fillId="13" borderId="3" xfId="0" applyNumberFormat="1" applyFont="1" applyFill="1" applyBorder="1"/>
    <xf numFmtId="1" fontId="15" fillId="4" borderId="3" xfId="0" applyNumberFormat="1" applyFont="1" applyFill="1" applyBorder="1"/>
    <xf numFmtId="1" fontId="16" fillId="4" borderId="15" xfId="0" applyNumberFormat="1" applyFont="1" applyFill="1" applyBorder="1"/>
    <xf numFmtId="1" fontId="15" fillId="13" borderId="15" xfId="0" applyNumberFormat="1" applyFont="1" applyFill="1" applyBorder="1"/>
    <xf numFmtId="1" fontId="15" fillId="0" borderId="0" xfId="0" applyNumberFormat="1" applyFont="1" applyBorder="1"/>
    <xf numFmtId="0" fontId="17" fillId="7" borderId="0" xfId="0" applyFont="1" applyFill="1"/>
    <xf numFmtId="1" fontId="15" fillId="7" borderId="0" xfId="0" applyNumberFormat="1" applyFont="1" applyFill="1"/>
    <xf numFmtId="0" fontId="18" fillId="7" borderId="0" xfId="0" applyFont="1" applyFill="1" applyAlignment="1">
      <alignment vertical="center"/>
    </xf>
    <xf numFmtId="1" fontId="15" fillId="7" borderId="19" xfId="0" applyNumberFormat="1" applyFont="1" applyFill="1" applyBorder="1"/>
    <xf numFmtId="0" fontId="19" fillId="7" borderId="0" xfId="0" applyFont="1" applyFill="1"/>
    <xf numFmtId="0" fontId="5" fillId="4" borderId="3" xfId="0" applyFont="1" applyFill="1" applyBorder="1" applyAlignment="1">
      <alignment wrapText="1"/>
    </xf>
    <xf numFmtId="0" fontId="5" fillId="13" borderId="6" xfId="0" applyFont="1" applyFill="1" applyBorder="1" applyAlignment="1">
      <alignment wrapText="1"/>
    </xf>
    <xf numFmtId="0" fontId="5" fillId="0" borderId="5" xfId="0" applyFont="1" applyBorder="1" applyAlignment="1">
      <alignment wrapText="1"/>
    </xf>
    <xf numFmtId="0" fontId="5" fillId="12" borderId="3" xfId="0" applyFont="1" applyFill="1" applyBorder="1" applyAlignment="1">
      <alignment wrapText="1"/>
    </xf>
    <xf numFmtId="0" fontId="5" fillId="4" borderId="15" xfId="0" applyFont="1" applyFill="1" applyBorder="1" applyAlignment="1">
      <alignment wrapText="1"/>
    </xf>
    <xf numFmtId="0" fontId="5" fillId="13" borderId="0" xfId="0" applyFont="1" applyFill="1" applyBorder="1" applyAlignment="1">
      <alignment wrapText="1"/>
    </xf>
    <xf numFmtId="0" fontId="5" fillId="0" borderId="0" xfId="0" applyFont="1" applyBorder="1" applyAlignment="1">
      <alignment wrapText="1"/>
    </xf>
    <xf numFmtId="0" fontId="5" fillId="12" borderId="15" xfId="0" applyFont="1" applyFill="1" applyBorder="1" applyAlignment="1">
      <alignment wrapText="1"/>
    </xf>
    <xf numFmtId="1" fontId="14" fillId="4" borderId="15" xfId="0" applyNumberFormat="1" applyFont="1" applyFill="1" applyBorder="1"/>
    <xf numFmtId="1" fontId="19" fillId="13" borderId="0" xfId="0" applyNumberFormat="1" applyFont="1" applyFill="1"/>
    <xf numFmtId="1" fontId="19" fillId="0" borderId="0" xfId="0" applyNumberFormat="1" applyFont="1" applyAlignment="1">
      <alignment wrapText="1"/>
    </xf>
    <xf numFmtId="1" fontId="19" fillId="12" borderId="15" xfId="0" applyNumberFormat="1" applyFont="1" applyFill="1" applyBorder="1"/>
    <xf numFmtId="1" fontId="19" fillId="13" borderId="5" xfId="0" applyNumberFormat="1" applyFont="1" applyFill="1" applyBorder="1"/>
    <xf numFmtId="1" fontId="19" fillId="11" borderId="5" xfId="0" applyNumberFormat="1" applyFont="1" applyFill="1" applyBorder="1"/>
    <xf numFmtId="1" fontId="19" fillId="12" borderId="3" xfId="0" applyNumberFormat="1" applyFont="1" applyFill="1" applyBorder="1"/>
    <xf numFmtId="0" fontId="14" fillId="4" borderId="15" xfId="0" applyFont="1" applyFill="1" applyBorder="1"/>
    <xf numFmtId="0" fontId="14" fillId="4" borderId="3" xfId="0" applyFont="1" applyFill="1" applyBorder="1"/>
    <xf numFmtId="1" fontId="19" fillId="11" borderId="5" xfId="0" applyNumberFormat="1" applyFont="1" applyFill="1" applyBorder="1" applyAlignment="1">
      <alignment wrapText="1"/>
    </xf>
    <xf numFmtId="1" fontId="19" fillId="0" borderId="0" xfId="0" applyNumberFormat="1" applyFont="1" applyFill="1" applyBorder="1" applyAlignment="1">
      <alignment wrapText="1"/>
    </xf>
    <xf numFmtId="1" fontId="14" fillId="4" borderId="17" xfId="0" applyNumberFormat="1" applyFont="1" applyFill="1" applyBorder="1"/>
    <xf numFmtId="1" fontId="19" fillId="13" borderId="17" xfId="0" applyNumberFormat="1" applyFont="1" applyFill="1" applyBorder="1"/>
    <xf numFmtId="0" fontId="19" fillId="0" borderId="0" xfId="0" applyFont="1" applyAlignment="1">
      <alignment wrapText="1"/>
    </xf>
    <xf numFmtId="0" fontId="19" fillId="0" borderId="0" xfId="0" applyFont="1"/>
    <xf numFmtId="1" fontId="19" fillId="13" borderId="15" xfId="0" applyNumberFormat="1" applyFont="1" applyFill="1" applyBorder="1"/>
    <xf numFmtId="0" fontId="19" fillId="0" borderId="0" xfId="0" applyFont="1" applyFill="1" applyAlignment="1">
      <alignment wrapText="1"/>
    </xf>
    <xf numFmtId="0" fontId="19" fillId="0" borderId="0" xfId="0" applyFont="1" applyFill="1"/>
    <xf numFmtId="1" fontId="19" fillId="0" borderId="0" xfId="0" applyNumberFormat="1" applyFont="1" applyBorder="1"/>
    <xf numFmtId="0" fontId="20" fillId="0" borderId="0" xfId="0" applyFont="1" applyFill="1" applyBorder="1" applyAlignment="1">
      <alignment vertical="center"/>
    </xf>
    <xf numFmtId="0" fontId="13" fillId="0" borderId="0" xfId="0" applyFont="1" applyAlignment="1">
      <alignment horizontal="left" wrapText="1"/>
    </xf>
    <xf numFmtId="0" fontId="21" fillId="0" borderId="0" xfId="0" applyFont="1" applyFill="1"/>
    <xf numFmtId="0" fontId="13" fillId="0" borderId="4" xfId="0" applyFont="1" applyBorder="1"/>
    <xf numFmtId="0" fontId="13" fillId="0" borderId="0" xfId="0" applyFont="1" applyFill="1" applyBorder="1"/>
    <xf numFmtId="0" fontId="17" fillId="0" borderId="0" xfId="0" applyFont="1" applyFill="1" applyBorder="1"/>
    <xf numFmtId="0" fontId="17" fillId="0" borderId="0" xfId="0" applyFont="1" applyFill="1"/>
    <xf numFmtId="0" fontId="18" fillId="0" borderId="0" xfId="0" applyFont="1" applyFill="1" applyAlignment="1">
      <alignment vertical="center"/>
    </xf>
    <xf numFmtId="0" fontId="18" fillId="0" borderId="0" xfId="0" applyFont="1" applyFill="1" applyBorder="1" applyAlignment="1">
      <alignment vertical="center"/>
    </xf>
    <xf numFmtId="0" fontId="13" fillId="0" borderId="3" xfId="0" applyFont="1" applyBorder="1" applyAlignment="1">
      <alignment horizontal="center"/>
    </xf>
    <xf numFmtId="0" fontId="13" fillId="0" borderId="17" xfId="0" applyFont="1" applyBorder="1"/>
    <xf numFmtId="0" fontId="13" fillId="0" borderId="15" xfId="0" applyFont="1" applyBorder="1"/>
    <xf numFmtId="0" fontId="13" fillId="0" borderId="15" xfId="0" applyFont="1" applyBorder="1" applyAlignment="1">
      <alignment horizontal="left"/>
    </xf>
    <xf numFmtId="0" fontId="13" fillId="0" borderId="15" xfId="0" applyFont="1" applyBorder="1" applyAlignment="1">
      <alignment wrapText="1"/>
    </xf>
    <xf numFmtId="1" fontId="13" fillId="0" borderId="18" xfId="0" applyNumberFormat="1" applyFont="1" applyBorder="1"/>
    <xf numFmtId="0" fontId="19" fillId="0" borderId="0" xfId="0" applyFont="1" applyBorder="1" applyAlignment="1">
      <alignment wrapText="1"/>
    </xf>
    <xf numFmtId="0" fontId="19" fillId="0" borderId="0" xfId="0" applyFont="1" applyBorder="1"/>
    <xf numFmtId="0" fontId="13" fillId="0" borderId="12" xfId="0" applyFont="1" applyBorder="1"/>
    <xf numFmtId="0" fontId="19" fillId="0" borderId="14" xfId="0" applyFont="1" applyBorder="1" applyAlignment="1">
      <alignment wrapText="1"/>
    </xf>
    <xf numFmtId="0" fontId="13" fillId="0" borderId="6" xfId="0" applyFont="1" applyBorder="1"/>
    <xf numFmtId="0" fontId="3" fillId="15" borderId="0" xfId="0" applyFont="1" applyFill="1"/>
    <xf numFmtId="0" fontId="22" fillId="0" borderId="12" xfId="0" applyFont="1" applyBorder="1"/>
    <xf numFmtId="0" fontId="13" fillId="0" borderId="18" xfId="0" applyFont="1" applyBorder="1"/>
    <xf numFmtId="0" fontId="3" fillId="15" borderId="0" xfId="0" applyFont="1" applyFill="1" applyBorder="1" applyAlignment="1">
      <alignment wrapText="1"/>
    </xf>
    <xf numFmtId="43" fontId="3" fillId="0" borderId="0" xfId="1" applyFont="1" applyFill="1" applyBorder="1" applyAlignment="1">
      <alignment horizontal="right"/>
    </xf>
    <xf numFmtId="2" fontId="3" fillId="0" borderId="0" xfId="0" applyNumberFormat="1" applyFont="1" applyAlignment="1">
      <alignment horizontal="right"/>
    </xf>
    <xf numFmtId="2" fontId="3" fillId="3" borderId="0" xfId="0" applyNumberFormat="1" applyFont="1" applyFill="1" applyBorder="1" applyAlignment="1">
      <alignment horizontal="left"/>
    </xf>
    <xf numFmtId="2" fontId="3" fillId="3" borderId="0" xfId="0" applyNumberFormat="1" applyFont="1" applyFill="1" applyBorder="1" applyAlignment="1">
      <alignment horizontal="center" wrapText="1"/>
    </xf>
    <xf numFmtId="14" fontId="3" fillId="0" borderId="0" xfId="0" applyNumberFormat="1" applyFont="1" applyAlignment="1">
      <alignment horizontal="left"/>
    </xf>
    <xf numFmtId="2" fontId="3" fillId="0" borderId="0" xfId="0" applyNumberFormat="1" applyFont="1" applyAlignment="1">
      <alignment wrapText="1"/>
    </xf>
    <xf numFmtId="1" fontId="3" fillId="0" borderId="0" xfId="0" applyNumberFormat="1" applyFont="1" applyFill="1" applyBorder="1" applyAlignment="1">
      <alignment horizontal="right"/>
    </xf>
    <xf numFmtId="3" fontId="19" fillId="0" borderId="11" xfId="0" applyNumberFormat="1" applyFont="1" applyFill="1" applyBorder="1"/>
    <xf numFmtId="3" fontId="19" fillId="0" borderId="11" xfId="0" applyNumberFormat="1" applyFont="1" applyBorder="1"/>
    <xf numFmtId="3" fontId="19" fillId="0" borderId="9" xfId="0" applyNumberFormat="1" applyFont="1" applyBorder="1"/>
    <xf numFmtId="0" fontId="13" fillId="0" borderId="15" xfId="0" applyFont="1" applyBorder="1" applyAlignment="1">
      <alignment horizontal="left" wrapText="1"/>
    </xf>
    <xf numFmtId="0" fontId="13" fillId="0" borderId="0" xfId="0" applyFont="1" applyAlignment="1">
      <alignment wrapText="1"/>
    </xf>
    <xf numFmtId="0" fontId="23" fillId="0" borderId="0" xfId="0" applyFont="1" applyFill="1" applyBorder="1" applyAlignment="1">
      <alignment vertical="center"/>
    </xf>
    <xf numFmtId="3" fontId="13" fillId="0" borderId="0" xfId="0" applyNumberFormat="1" applyFont="1" applyFill="1"/>
    <xf numFmtId="0" fontId="23" fillId="0" borderId="0" xfId="0" applyFont="1" applyBorder="1" applyAlignment="1">
      <alignment vertical="center"/>
    </xf>
    <xf numFmtId="3" fontId="13" fillId="0" borderId="0" xfId="0" applyNumberFormat="1" applyFont="1" applyBorder="1"/>
    <xf numFmtId="3" fontId="13" fillId="0" borderId="0" xfId="0" applyNumberFormat="1" applyFont="1"/>
    <xf numFmtId="0" fontId="23" fillId="0" borderId="0" xfId="0" applyFont="1" applyFill="1" applyBorder="1" applyAlignment="1">
      <alignment vertical="center" wrapText="1"/>
    </xf>
    <xf numFmtId="0" fontId="3" fillId="8" borderId="0" xfId="0" applyFont="1" applyFill="1" applyAlignment="1">
      <alignment horizontal="center"/>
    </xf>
    <xf numFmtId="0" fontId="6" fillId="6" borderId="0" xfId="0" applyFont="1" applyFill="1" applyAlignment="1">
      <alignment horizontal="center" wrapText="1"/>
    </xf>
    <xf numFmtId="1" fontId="15" fillId="0" borderId="3" xfId="0" applyNumberFormat="1" applyFont="1" applyFill="1" applyBorder="1"/>
    <xf numFmtId="1" fontId="0" fillId="0" borderId="0" xfId="0" applyNumberFormat="1"/>
    <xf numFmtId="0" fontId="17" fillId="7" borderId="0" xfId="0" applyFont="1" applyFill="1" applyAlignment="1">
      <alignment horizontal="right"/>
    </xf>
    <xf numFmtId="0" fontId="3" fillId="0" borderId="7" xfId="0" applyFont="1" applyFill="1" applyBorder="1" applyAlignment="1">
      <alignment horizontal="center" wrapText="1"/>
    </xf>
    <xf numFmtId="0" fontId="3" fillId="0" borderId="13" xfId="0" applyFont="1" applyFill="1" applyBorder="1" applyAlignment="1">
      <alignment horizontal="center" wrapText="1"/>
    </xf>
    <xf numFmtId="0" fontId="3" fillId="0" borderId="8" xfId="0" applyFont="1" applyFill="1" applyBorder="1" applyAlignment="1">
      <alignment horizontal="center" wrapText="1"/>
    </xf>
    <xf numFmtId="0" fontId="3" fillId="0" borderId="11" xfId="0" applyFont="1" applyFill="1" applyBorder="1" applyAlignment="1">
      <alignment horizontal="center" wrapText="1"/>
    </xf>
    <xf numFmtId="0" fontId="3" fillId="0" borderId="0" xfId="0" applyFont="1" applyFill="1" applyBorder="1" applyAlignment="1">
      <alignment horizontal="center" wrapText="1"/>
    </xf>
    <xf numFmtId="0" fontId="3" fillId="0" borderId="12" xfId="0" applyFont="1" applyFill="1" applyBorder="1" applyAlignment="1">
      <alignment horizontal="center" wrapText="1"/>
    </xf>
    <xf numFmtId="0" fontId="3" fillId="0" borderId="9" xfId="0" applyFont="1" applyFill="1" applyBorder="1" applyAlignment="1">
      <alignment horizontal="center" wrapText="1"/>
    </xf>
    <xf numFmtId="0" fontId="3" fillId="0" borderId="14" xfId="0" applyFont="1" applyFill="1" applyBorder="1" applyAlignment="1">
      <alignment horizontal="center" wrapText="1"/>
    </xf>
    <xf numFmtId="0" fontId="3" fillId="0" borderId="10" xfId="0" applyFont="1" applyFill="1" applyBorder="1" applyAlignment="1">
      <alignment horizontal="center" wrapText="1"/>
    </xf>
    <xf numFmtId="0" fontId="3" fillId="8" borderId="0" xfId="0" applyFont="1" applyFill="1" applyAlignment="1">
      <alignment horizontal="center"/>
    </xf>
    <xf numFmtId="0" fontId="4" fillId="0" borderId="0" xfId="0" applyFont="1" applyAlignment="1">
      <alignment horizontal="center"/>
    </xf>
    <xf numFmtId="2" fontId="3" fillId="0" borderId="0" xfId="0" applyNumberFormat="1" applyFont="1" applyAlignment="1">
      <alignment horizontal="center"/>
    </xf>
    <xf numFmtId="0" fontId="6" fillId="6" borderId="0" xfId="0" applyFont="1" applyFill="1" applyAlignment="1">
      <alignment horizontal="center" wrapText="1"/>
    </xf>
    <xf numFmtId="0" fontId="3" fillId="7" borderId="0" xfId="0" applyFont="1" applyFill="1" applyAlignment="1">
      <alignment horizontal="center"/>
    </xf>
    <xf numFmtId="0" fontId="5" fillId="14" borderId="4" xfId="0" applyFont="1" applyFill="1" applyBorder="1" applyAlignment="1">
      <alignment horizontal="center"/>
    </xf>
    <xf numFmtId="0" fontId="5" fillId="14" borderId="5" xfId="0" applyFont="1" applyFill="1" applyBorder="1" applyAlignment="1">
      <alignment horizontal="center"/>
    </xf>
    <xf numFmtId="0" fontId="5" fillId="14" borderId="6" xfId="0" applyFont="1" applyFill="1" applyBorder="1" applyAlignment="1">
      <alignment horizontal="center"/>
    </xf>
    <xf numFmtId="0" fontId="19" fillId="0" borderId="4" xfId="0" applyFont="1" applyFill="1" applyBorder="1" applyAlignment="1">
      <alignment horizontal="center"/>
    </xf>
    <xf numFmtId="0" fontId="19" fillId="0" borderId="5" xfId="0" applyFont="1" applyFill="1" applyBorder="1" applyAlignment="1">
      <alignment horizontal="center"/>
    </xf>
    <xf numFmtId="0" fontId="13" fillId="0" borderId="14" xfId="0" applyFont="1" applyBorder="1" applyAlignment="1">
      <alignment horizontal="left" wrapText="1"/>
    </xf>
    <xf numFmtId="0" fontId="13" fillId="0" borderId="10" xfId="0" applyFont="1" applyBorder="1" applyAlignment="1">
      <alignment horizontal="left" wrapText="1"/>
    </xf>
    <xf numFmtId="0" fontId="24" fillId="0" borderId="0" xfId="0" applyFont="1"/>
    <xf numFmtId="0" fontId="3" fillId="13" borderId="0" xfId="0" applyFont="1" applyFill="1" applyAlignment="1">
      <alignment horizontal="center"/>
    </xf>
    <xf numFmtId="1" fontId="3" fillId="0" borderId="0" xfId="0" applyNumberFormat="1" applyFont="1"/>
    <xf numFmtId="4" fontId="3" fillId="0" borderId="3" xfId="0" applyNumberFormat="1" applyFont="1" applyFill="1" applyBorder="1"/>
    <xf numFmtId="1" fontId="14" fillId="0" borderId="15" xfId="0" applyNumberFormat="1" applyFont="1" applyFill="1" applyBorder="1"/>
    <xf numFmtId="1" fontId="19" fillId="0" borderId="15" xfId="0" applyNumberFormat="1" applyFont="1" applyFill="1" applyBorder="1"/>
    <xf numFmtId="1" fontId="14" fillId="4" borderId="18" xfId="0" applyNumberFormat="1" applyFont="1" applyFill="1" applyBorder="1"/>
    <xf numFmtId="1" fontId="19" fillId="13" borderId="18" xfId="0" applyNumberFormat="1" applyFont="1" applyFill="1" applyBorder="1"/>
    <xf numFmtId="0" fontId="3" fillId="16" borderId="0" xfId="0" applyFont="1" applyFill="1"/>
    <xf numFmtId="0" fontId="21" fillId="0" borderId="0" xfId="0" applyFont="1" applyAlignment="1">
      <alignment wrapText="1"/>
    </xf>
    <xf numFmtId="0" fontId="21" fillId="0" borderId="0" xfId="0" applyFont="1"/>
    <xf numFmtId="3" fontId="21" fillId="0" borderId="0" xfId="0" applyNumberFormat="1" applyFont="1"/>
    <xf numFmtId="0" fontId="15" fillId="0" borderId="0" xfId="0" applyFont="1" applyAlignment="1">
      <alignment wrapText="1"/>
    </xf>
    <xf numFmtId="0" fontId="15" fillId="0" borderId="0" xfId="0" applyFont="1"/>
    <xf numFmtId="3" fontId="22" fillId="0" borderId="0" xfId="0" applyNumberFormat="1" applyFont="1"/>
    <xf numFmtId="0" fontId="25" fillId="0" borderId="0" xfId="0" applyFont="1" applyAlignment="1">
      <alignment wrapText="1"/>
    </xf>
    <xf numFmtId="0" fontId="25" fillId="0" borderId="0" xfId="0" applyFont="1"/>
    <xf numFmtId="3" fontId="25" fillId="0" borderId="0" xfId="0" applyNumberFormat="1" applyFont="1"/>
  </cellXfs>
  <cellStyles count="2">
    <cellStyle name="Comma" xfId="1" builtinId="3"/>
    <cellStyle name="Normal" xfId="0" builtinId="0"/>
  </cellStyles>
  <dxfs count="0"/>
  <tableStyles count="0" defaultTableStyle="TableStyleMedium2" defaultPivotStyle="PivotStyleLight16"/>
  <colors>
    <mruColors>
      <color rgb="FFFFCCCC"/>
      <color rgb="FFFF7C80"/>
      <color rgb="FFFFFFCC"/>
      <color rgb="FFCCFFCC"/>
      <color rgb="FFFF5050"/>
      <color rgb="FFCCFF99"/>
      <color rgb="FF66FF66"/>
      <color rgb="FF47FF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934528</xdr:colOff>
      <xdr:row>4</xdr:row>
      <xdr:rowOff>71887</xdr:rowOff>
    </xdr:from>
    <xdr:to>
      <xdr:col>14</xdr:col>
      <xdr:colOff>1293962</xdr:colOff>
      <xdr:row>5</xdr:row>
      <xdr:rowOff>0</xdr:rowOff>
    </xdr:to>
    <xdr:sp macro="" textlink="">
      <xdr:nvSpPr>
        <xdr:cNvPr id="2" name="Right Arrow 1"/>
        <xdr:cNvSpPr/>
      </xdr:nvSpPr>
      <xdr:spPr>
        <a:xfrm>
          <a:off x="29994764" y="1635425"/>
          <a:ext cx="359434" cy="2156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285"/>
  <sheetViews>
    <sheetView zoomScale="56" zoomScaleNormal="56" workbookViewId="0">
      <selection activeCell="D12" sqref="D12"/>
    </sheetView>
  </sheetViews>
  <sheetFormatPr defaultColWidth="27.5703125" defaultRowHeight="23.25" x14ac:dyDescent="0.35"/>
  <cols>
    <col min="1" max="1" width="27.5703125" style="3"/>
    <col min="2" max="2" width="29.28515625" style="4" bestFit="1" customWidth="1"/>
    <col min="3" max="3" width="42.5703125" style="3" customWidth="1"/>
    <col min="4" max="4" width="93.140625" style="3" customWidth="1"/>
    <col min="5" max="5" width="20.140625" style="2" customWidth="1"/>
    <col min="6" max="6" width="30.42578125" style="2" customWidth="1"/>
    <col min="7" max="7" width="24.7109375" style="2" customWidth="1"/>
    <col min="8" max="8" width="29" style="2" customWidth="1"/>
    <col min="9" max="9" width="12.7109375" style="48" customWidth="1"/>
    <col min="10" max="10" width="33" style="17" customWidth="1"/>
    <col min="11" max="11" width="21.5703125" style="17" customWidth="1"/>
    <col min="12" max="12" width="15.7109375" style="48" customWidth="1"/>
    <col min="13" max="13" width="27.5703125" style="3"/>
    <col min="14" max="14" width="54" style="3" customWidth="1"/>
    <col min="15" max="15" width="27.5703125" style="3" customWidth="1"/>
    <col min="16" max="26" width="19.42578125" style="20" customWidth="1"/>
    <col min="27" max="32" width="27.5703125" style="3" customWidth="1"/>
    <col min="33" max="16384" width="27.5703125" style="3"/>
  </cols>
  <sheetData>
    <row r="1" spans="1:46" ht="48.75" x14ac:dyDescent="0.5">
      <c r="A1" s="1"/>
      <c r="B1" s="197" t="s">
        <v>397</v>
      </c>
      <c r="C1" s="197"/>
      <c r="D1" s="197"/>
      <c r="P1" s="20" t="s">
        <v>57</v>
      </c>
    </row>
    <row r="2" spans="1:46" x14ac:dyDescent="0.35">
      <c r="P2" s="199" t="s">
        <v>58</v>
      </c>
      <c r="Q2" s="199"/>
      <c r="R2" s="199"/>
      <c r="S2" s="199"/>
      <c r="T2" s="199"/>
      <c r="U2" s="199"/>
      <c r="V2" s="199"/>
      <c r="W2" s="199"/>
      <c r="X2" s="36"/>
      <c r="Y2" s="36"/>
      <c r="Z2" s="36"/>
      <c r="AA2" s="200" t="s">
        <v>33</v>
      </c>
      <c r="AB2" s="200"/>
      <c r="AC2" s="200"/>
      <c r="AD2" s="200"/>
      <c r="AE2" s="200"/>
      <c r="AF2" s="200"/>
      <c r="AG2" s="196" t="s">
        <v>30</v>
      </c>
      <c r="AH2" s="196"/>
      <c r="AI2" s="196"/>
      <c r="AJ2" s="196"/>
      <c r="AK2" s="196"/>
      <c r="AL2" s="196"/>
      <c r="AM2" s="81"/>
      <c r="AN2" s="209" t="s">
        <v>398</v>
      </c>
      <c r="AO2" s="47"/>
      <c r="AP2" s="47"/>
      <c r="AQ2" s="47"/>
      <c r="AR2" s="47"/>
      <c r="AS2" s="47"/>
    </row>
    <row r="3" spans="1:46" ht="93" x14ac:dyDescent="0.35">
      <c r="A3" s="52" t="s">
        <v>113</v>
      </c>
      <c r="B3" s="53" t="s">
        <v>0</v>
      </c>
      <c r="C3" s="52" t="s">
        <v>2</v>
      </c>
      <c r="D3" s="52" t="s">
        <v>3</v>
      </c>
      <c r="E3" s="54" t="s">
        <v>1</v>
      </c>
      <c r="F3" s="54" t="s">
        <v>6</v>
      </c>
      <c r="G3" s="54" t="s">
        <v>7</v>
      </c>
      <c r="H3" s="55" t="s">
        <v>8</v>
      </c>
      <c r="I3" s="73" t="s">
        <v>217</v>
      </c>
      <c r="J3" s="56" t="s">
        <v>125</v>
      </c>
      <c r="K3" s="67" t="s">
        <v>182</v>
      </c>
      <c r="L3" s="70" t="s">
        <v>181</v>
      </c>
      <c r="M3" s="68" t="s">
        <v>26</v>
      </c>
      <c r="N3" s="69" t="s">
        <v>27</v>
      </c>
      <c r="P3" s="20" t="s">
        <v>228</v>
      </c>
      <c r="Q3" s="20" t="s">
        <v>63</v>
      </c>
      <c r="R3" s="20" t="s">
        <v>42</v>
      </c>
      <c r="S3" s="20" t="s">
        <v>37</v>
      </c>
      <c r="T3" s="20" t="s">
        <v>61</v>
      </c>
      <c r="U3" s="20" t="s">
        <v>98</v>
      </c>
      <c r="V3" s="20" t="s">
        <v>220</v>
      </c>
      <c r="W3" s="20" t="s">
        <v>29</v>
      </c>
      <c r="X3" s="20" t="s">
        <v>92</v>
      </c>
      <c r="Y3" s="20" t="s">
        <v>127</v>
      </c>
      <c r="Z3" s="20" t="s">
        <v>96</v>
      </c>
      <c r="AA3" s="20" t="s">
        <v>64</v>
      </c>
      <c r="AB3" s="20" t="s">
        <v>279</v>
      </c>
      <c r="AC3" s="20" t="s">
        <v>65</v>
      </c>
      <c r="AD3" s="20" t="s">
        <v>271</v>
      </c>
      <c r="AE3" s="20" t="s">
        <v>66</v>
      </c>
      <c r="AF3" s="20" t="s">
        <v>34</v>
      </c>
      <c r="AG3" s="20" t="s">
        <v>41</v>
      </c>
      <c r="AH3" s="20" t="s">
        <v>32</v>
      </c>
      <c r="AI3" s="20" t="s">
        <v>36</v>
      </c>
      <c r="AJ3" s="20" t="s">
        <v>400</v>
      </c>
      <c r="AK3" s="20" t="s">
        <v>67</v>
      </c>
      <c r="AL3" s="20" t="s">
        <v>68</v>
      </c>
      <c r="AM3" s="20" t="s">
        <v>229</v>
      </c>
      <c r="AN3" s="20" t="s">
        <v>398</v>
      </c>
      <c r="AO3" s="20" t="s">
        <v>104</v>
      </c>
      <c r="AP3" s="20" t="s">
        <v>230</v>
      </c>
      <c r="AQ3" s="20" t="s">
        <v>118</v>
      </c>
      <c r="AR3" s="20" t="s">
        <v>238</v>
      </c>
      <c r="AS3" s="20" t="s">
        <v>231</v>
      </c>
    </row>
    <row r="4" spans="1:46" ht="24" thickBot="1" x14ac:dyDescent="0.4">
      <c r="A4" s="5"/>
      <c r="E4" s="10"/>
      <c r="F4" s="10"/>
      <c r="G4" s="10"/>
      <c r="H4" s="72"/>
      <c r="I4" s="74"/>
      <c r="P4" s="21"/>
      <c r="Q4" s="21"/>
    </row>
    <row r="5" spans="1:46" ht="24" thickBot="1" x14ac:dyDescent="0.4">
      <c r="A5" s="5" t="s">
        <v>401</v>
      </c>
      <c r="E5" s="10"/>
      <c r="F5" s="10"/>
      <c r="G5" s="10"/>
      <c r="H5" s="12"/>
      <c r="I5" s="74"/>
      <c r="J5" s="211">
        <v>0</v>
      </c>
      <c r="O5" s="3" t="s">
        <v>59</v>
      </c>
      <c r="P5" s="99">
        <f>'Budget '!C4</f>
        <v>7740</v>
      </c>
      <c r="Q5" s="20">
        <f>'Budget '!C5</f>
        <v>750</v>
      </c>
      <c r="R5" s="20">
        <f>'Budget '!C6</f>
        <v>1000</v>
      </c>
      <c r="S5" s="99">
        <f>'Budget '!C7</f>
        <v>550</v>
      </c>
      <c r="T5" s="99">
        <f>'Budget '!C8</f>
        <v>350</v>
      </c>
      <c r="U5" s="99">
        <f>'Budget '!C9</f>
        <v>540</v>
      </c>
      <c r="V5" s="20">
        <f>'Budget '!C10</f>
        <v>650</v>
      </c>
      <c r="W5" s="99">
        <f>'Budget '!C12</f>
        <v>950</v>
      </c>
      <c r="X5" s="99">
        <f>'Budget '!C11</f>
        <v>100</v>
      </c>
      <c r="Y5" s="99">
        <f>'Budget '!C13</f>
        <v>910</v>
      </c>
      <c r="Z5" s="20">
        <f>'Budget '!C14</f>
        <v>150</v>
      </c>
      <c r="AA5" s="99">
        <f>'Budget '!C17</f>
        <v>1500</v>
      </c>
      <c r="AB5" s="99">
        <f>'Budget '!C18</f>
        <v>500</v>
      </c>
      <c r="AC5" s="20">
        <f>'Budget '!C19</f>
        <v>100</v>
      </c>
      <c r="AD5" s="99">
        <f>'Budget '!C20</f>
        <v>2500</v>
      </c>
      <c r="AE5" s="99">
        <f>'Budget '!C21</f>
        <v>1000</v>
      </c>
      <c r="AF5" s="99">
        <f>'Budget '!C22</f>
        <v>3750</v>
      </c>
      <c r="AG5" s="20">
        <f>'Budget '!C25</f>
        <v>1000</v>
      </c>
      <c r="AH5" s="99">
        <f>'Budget '!C26</f>
        <v>3100</v>
      </c>
      <c r="AI5" s="20">
        <f>'Budget '!C27</f>
        <v>5700</v>
      </c>
      <c r="AJ5" s="99">
        <f>'Budget '!C28</f>
        <v>600</v>
      </c>
      <c r="AK5" s="20">
        <f>'Budget '!C29</f>
        <v>0</v>
      </c>
      <c r="AL5" s="20">
        <f>'Budget '!C30</f>
        <v>3168</v>
      </c>
      <c r="AM5" s="20"/>
      <c r="AN5" s="99">
        <f>'Budget '!C32</f>
        <v>11915</v>
      </c>
      <c r="AO5" s="20"/>
      <c r="AP5" s="20"/>
      <c r="AQ5" s="20"/>
      <c r="AR5" s="20"/>
      <c r="AS5" s="20"/>
      <c r="AT5" s="210">
        <f>SUM(P5:AN5)</f>
        <v>48523</v>
      </c>
    </row>
    <row r="6" spans="1:46" x14ac:dyDescent="0.35">
      <c r="A6" s="5"/>
      <c r="E6" s="10"/>
      <c r="F6" s="10"/>
      <c r="G6" s="10"/>
      <c r="H6" s="12"/>
      <c r="I6" s="74"/>
    </row>
    <row r="7" spans="1:46" x14ac:dyDescent="0.35">
      <c r="A7" s="5" t="s">
        <v>16</v>
      </c>
      <c r="B7" s="57">
        <v>43571</v>
      </c>
      <c r="C7" s="216" t="s">
        <v>288</v>
      </c>
      <c r="D7" s="216" t="s">
        <v>289</v>
      </c>
      <c r="E7" s="10"/>
      <c r="F7" s="10"/>
      <c r="G7" s="10"/>
      <c r="H7" s="22">
        <f t="shared" ref="H7:H9" si="0">SUM(F7:G7)</f>
        <v>0</v>
      </c>
      <c r="I7" s="74"/>
      <c r="J7" s="17">
        <f>J5+E7-H7</f>
        <v>0</v>
      </c>
      <c r="M7" s="8"/>
      <c r="N7" s="8"/>
      <c r="AQ7" s="10"/>
      <c r="AR7" s="10"/>
    </row>
    <row r="8" spans="1:46" x14ac:dyDescent="0.35">
      <c r="B8" s="57">
        <v>43571</v>
      </c>
      <c r="C8" s="216" t="s">
        <v>9</v>
      </c>
      <c r="D8" s="216" t="s">
        <v>46</v>
      </c>
      <c r="E8" s="10"/>
      <c r="F8" s="10"/>
      <c r="G8" s="10"/>
      <c r="H8" s="22">
        <f t="shared" si="0"/>
        <v>0</v>
      </c>
      <c r="I8" s="74"/>
      <c r="J8" s="17">
        <f>J7+E8-H8</f>
        <v>0</v>
      </c>
      <c r="M8" s="8" t="s">
        <v>118</v>
      </c>
      <c r="N8" s="8"/>
      <c r="AQ8" s="10"/>
      <c r="AR8" s="10"/>
    </row>
    <row r="9" spans="1:46" x14ac:dyDescent="0.35">
      <c r="A9" s="5"/>
      <c r="B9" s="57">
        <v>43571</v>
      </c>
      <c r="C9" s="216" t="s">
        <v>9</v>
      </c>
      <c r="D9" s="216" t="s">
        <v>283</v>
      </c>
      <c r="E9" s="10"/>
      <c r="F9" s="10"/>
      <c r="G9" s="10"/>
      <c r="H9" s="22">
        <f t="shared" si="0"/>
        <v>0</v>
      </c>
      <c r="I9" s="74"/>
      <c r="J9" s="17">
        <f t="shared" ref="J9:J27" si="1">J8+E9-H9</f>
        <v>0</v>
      </c>
      <c r="M9" s="8" t="s">
        <v>92</v>
      </c>
      <c r="N9" s="8"/>
      <c r="AQ9" s="10"/>
      <c r="AR9" s="10"/>
    </row>
    <row r="10" spans="1:46" x14ac:dyDescent="0.35">
      <c r="B10" s="57">
        <v>43571</v>
      </c>
      <c r="C10" s="216" t="s">
        <v>4</v>
      </c>
      <c r="D10" s="216" t="s">
        <v>5</v>
      </c>
      <c r="E10" s="11"/>
      <c r="F10" s="11"/>
      <c r="G10" s="11"/>
      <c r="H10" s="22">
        <f>SUM(F10:G10)</f>
        <v>0</v>
      </c>
      <c r="I10" s="74"/>
      <c r="J10" s="17">
        <f t="shared" si="1"/>
        <v>0</v>
      </c>
      <c r="K10" s="18"/>
      <c r="L10" s="49"/>
      <c r="M10" s="15"/>
      <c r="N10" s="15" t="s">
        <v>107</v>
      </c>
    </row>
    <row r="11" spans="1:46" x14ac:dyDescent="0.35">
      <c r="B11" s="57">
        <v>43571</v>
      </c>
      <c r="C11" s="216" t="s">
        <v>9</v>
      </c>
      <c r="D11" s="216" t="s">
        <v>12</v>
      </c>
      <c r="E11" s="11"/>
      <c r="F11" s="11"/>
      <c r="G11" s="11"/>
      <c r="H11" s="22">
        <f t="shared" ref="H11:H27" si="2">SUM(F11:G11)</f>
        <v>0</v>
      </c>
      <c r="I11" s="74"/>
      <c r="J11" s="17">
        <f t="shared" si="1"/>
        <v>0</v>
      </c>
      <c r="K11" s="18"/>
      <c r="M11" s="15"/>
      <c r="N11" s="15" t="s">
        <v>105</v>
      </c>
    </row>
    <row r="12" spans="1:46" x14ac:dyDescent="0.35">
      <c r="B12" s="57">
        <v>43571</v>
      </c>
      <c r="C12" s="216" t="s">
        <v>11</v>
      </c>
      <c r="D12" s="216" t="s">
        <v>10</v>
      </c>
      <c r="E12" s="11"/>
      <c r="F12" s="11"/>
      <c r="G12" s="11"/>
      <c r="H12" s="22">
        <f t="shared" si="2"/>
        <v>0</v>
      </c>
      <c r="I12" s="74"/>
      <c r="J12" s="17">
        <f t="shared" si="1"/>
        <v>0</v>
      </c>
      <c r="K12" s="18"/>
      <c r="M12" s="3" t="s">
        <v>30</v>
      </c>
      <c r="N12" s="3" t="s">
        <v>31</v>
      </c>
    </row>
    <row r="13" spans="1:46" x14ac:dyDescent="0.35">
      <c r="B13" s="57">
        <v>43571</v>
      </c>
      <c r="C13" s="216" t="s">
        <v>24</v>
      </c>
      <c r="D13" s="216" t="s">
        <v>48</v>
      </c>
      <c r="E13" s="11"/>
      <c r="F13" s="11"/>
      <c r="G13" s="11"/>
      <c r="H13" s="22">
        <f t="shared" si="2"/>
        <v>0</v>
      </c>
      <c r="I13" s="74"/>
      <c r="J13" s="17">
        <f t="shared" si="1"/>
        <v>0</v>
      </c>
      <c r="K13" s="18"/>
      <c r="M13" s="3" t="s">
        <v>28</v>
      </c>
      <c r="N13" s="3" t="s">
        <v>53</v>
      </c>
    </row>
    <row r="14" spans="1:46" x14ac:dyDescent="0.35">
      <c r="B14" s="57">
        <v>43571</v>
      </c>
      <c r="C14" s="216" t="s">
        <v>13</v>
      </c>
      <c r="D14" s="216" t="s">
        <v>14</v>
      </c>
      <c r="E14" s="11"/>
      <c r="F14" s="11"/>
      <c r="G14" s="11"/>
      <c r="H14" s="22">
        <f t="shared" si="2"/>
        <v>0</v>
      </c>
      <c r="I14" s="74"/>
      <c r="J14" s="17">
        <f t="shared" si="1"/>
        <v>0</v>
      </c>
      <c r="K14" s="18"/>
      <c r="M14" s="3" t="s">
        <v>28</v>
      </c>
      <c r="N14" s="3" t="s">
        <v>35</v>
      </c>
    </row>
    <row r="15" spans="1:46" x14ac:dyDescent="0.35">
      <c r="B15" s="57">
        <v>43571</v>
      </c>
      <c r="C15" s="216" t="s">
        <v>115</v>
      </c>
      <c r="D15" s="216" t="s">
        <v>50</v>
      </c>
      <c r="E15" s="11"/>
      <c r="F15" s="11"/>
      <c r="G15" s="11"/>
      <c r="H15" s="22">
        <f t="shared" si="2"/>
        <v>0</v>
      </c>
      <c r="I15" s="74"/>
      <c r="J15" s="17">
        <f t="shared" si="1"/>
        <v>0</v>
      </c>
      <c r="K15" s="18"/>
      <c r="M15" s="3" t="s">
        <v>28</v>
      </c>
      <c r="N15" s="3" t="s">
        <v>35</v>
      </c>
    </row>
    <row r="16" spans="1:46" x14ac:dyDescent="0.35">
      <c r="B16" s="57">
        <v>43571</v>
      </c>
      <c r="C16" s="216" t="s">
        <v>15</v>
      </c>
      <c r="D16" s="216" t="s">
        <v>225</v>
      </c>
      <c r="E16" s="11"/>
      <c r="F16" s="12"/>
      <c r="G16" s="11"/>
      <c r="H16" s="22">
        <f t="shared" si="2"/>
        <v>0</v>
      </c>
      <c r="I16" s="74"/>
      <c r="J16" s="17">
        <f t="shared" si="1"/>
        <v>0</v>
      </c>
      <c r="K16" s="18"/>
      <c r="M16" s="3" t="s">
        <v>28</v>
      </c>
      <c r="N16" s="3" t="s">
        <v>225</v>
      </c>
    </row>
    <row r="17" spans="1:49" x14ac:dyDescent="0.35">
      <c r="B17" s="57">
        <v>43571</v>
      </c>
      <c r="C17" s="216" t="s">
        <v>148</v>
      </c>
      <c r="D17" s="216" t="s">
        <v>336</v>
      </c>
      <c r="E17" s="11"/>
      <c r="F17" s="11"/>
      <c r="G17" s="11"/>
      <c r="H17" s="22">
        <f t="shared" si="2"/>
        <v>0</v>
      </c>
      <c r="I17" s="74"/>
      <c r="J17" s="17">
        <f t="shared" si="1"/>
        <v>0</v>
      </c>
      <c r="K17" s="18"/>
      <c r="L17" s="49"/>
      <c r="M17" s="3" t="s">
        <v>28</v>
      </c>
      <c r="N17" s="3" t="s">
        <v>95</v>
      </c>
    </row>
    <row r="18" spans="1:49" s="9" customFormat="1" x14ac:dyDescent="0.35">
      <c r="B18" s="57">
        <v>43571</v>
      </c>
      <c r="C18" s="216" t="s">
        <v>47</v>
      </c>
      <c r="D18" s="216" t="s">
        <v>38</v>
      </c>
      <c r="E18" s="11"/>
      <c r="F18" s="11"/>
      <c r="G18" s="11"/>
      <c r="H18" s="22">
        <f t="shared" si="2"/>
        <v>0</v>
      </c>
      <c r="I18" s="74"/>
      <c r="J18" s="17">
        <f t="shared" si="1"/>
        <v>0</v>
      </c>
      <c r="K18" s="18"/>
      <c r="L18" s="49"/>
      <c r="M18" s="9" t="s">
        <v>30</v>
      </c>
      <c r="N18" s="9" t="s">
        <v>219</v>
      </c>
      <c r="O18" s="3"/>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4"/>
      <c r="AU18" s="14"/>
      <c r="AV18" s="14"/>
      <c r="AW18" s="14"/>
    </row>
    <row r="19" spans="1:49" x14ac:dyDescent="0.35">
      <c r="B19" s="57">
        <v>43571</v>
      </c>
      <c r="C19" s="216" t="s">
        <v>119</v>
      </c>
      <c r="D19" s="216" t="s">
        <v>120</v>
      </c>
      <c r="E19" s="11"/>
      <c r="F19" s="11"/>
      <c r="G19" s="11"/>
      <c r="H19" s="22">
        <f t="shared" si="2"/>
        <v>0</v>
      </c>
      <c r="I19" s="74"/>
      <c r="J19" s="17">
        <f t="shared" si="1"/>
        <v>0</v>
      </c>
      <c r="K19" s="18"/>
      <c r="L19" s="49"/>
      <c r="M19" s="3" t="s">
        <v>30</v>
      </c>
      <c r="N19" s="3" t="s">
        <v>284</v>
      </c>
    </row>
    <row r="20" spans="1:49" x14ac:dyDescent="0.35">
      <c r="B20" s="57">
        <v>43571</v>
      </c>
      <c r="C20" s="216" t="s">
        <v>285</v>
      </c>
      <c r="D20" s="216" t="s">
        <v>20</v>
      </c>
      <c r="E20" s="11"/>
      <c r="F20" s="11"/>
      <c r="G20" s="11"/>
      <c r="H20" s="22">
        <f t="shared" si="2"/>
        <v>0</v>
      </c>
      <c r="I20" s="74"/>
      <c r="J20" s="17">
        <f t="shared" si="1"/>
        <v>0</v>
      </c>
      <c r="K20" s="18"/>
      <c r="L20" s="49"/>
      <c r="M20" s="3" t="s">
        <v>33</v>
      </c>
      <c r="N20" s="3" t="s">
        <v>34</v>
      </c>
    </row>
    <row r="21" spans="1:49" x14ac:dyDescent="0.35">
      <c r="B21" s="57">
        <v>43571</v>
      </c>
      <c r="C21" s="216" t="s">
        <v>286</v>
      </c>
      <c r="D21" s="216" t="s">
        <v>287</v>
      </c>
      <c r="E21" s="11"/>
      <c r="F21" s="11"/>
      <c r="G21" s="11"/>
      <c r="H21" s="22">
        <f t="shared" si="2"/>
        <v>0</v>
      </c>
      <c r="I21" s="74"/>
      <c r="J21" s="17">
        <f t="shared" si="1"/>
        <v>0</v>
      </c>
      <c r="K21" s="18"/>
      <c r="L21" s="49"/>
      <c r="M21" s="3" t="s">
        <v>33</v>
      </c>
      <c r="N21" s="3" t="s">
        <v>293</v>
      </c>
    </row>
    <row r="22" spans="1:49" x14ac:dyDescent="0.35">
      <c r="B22" s="57">
        <v>43571</v>
      </c>
      <c r="C22" s="216" t="s">
        <v>9</v>
      </c>
      <c r="D22" s="216" t="s">
        <v>290</v>
      </c>
      <c r="E22" s="11"/>
      <c r="F22" s="11"/>
      <c r="G22" s="11"/>
      <c r="H22" s="22">
        <f t="shared" si="2"/>
        <v>0</v>
      </c>
      <c r="I22" s="74"/>
      <c r="J22" s="17">
        <f t="shared" si="1"/>
        <v>0</v>
      </c>
      <c r="K22" s="18"/>
      <c r="L22" s="49"/>
      <c r="M22" s="8" t="s">
        <v>92</v>
      </c>
      <c r="N22" s="8"/>
    </row>
    <row r="23" spans="1:49" x14ac:dyDescent="0.35">
      <c r="B23" s="57">
        <v>43571</v>
      </c>
      <c r="C23" s="216" t="s">
        <v>291</v>
      </c>
      <c r="D23" s="216" t="s">
        <v>292</v>
      </c>
      <c r="E23" s="11"/>
      <c r="F23" s="11"/>
      <c r="G23" s="11"/>
      <c r="H23" s="22">
        <f t="shared" si="2"/>
        <v>0</v>
      </c>
      <c r="I23" s="74"/>
      <c r="J23" s="17">
        <f t="shared" si="1"/>
        <v>0</v>
      </c>
      <c r="K23" s="18"/>
      <c r="L23" s="49"/>
      <c r="M23" s="3" t="s">
        <v>33</v>
      </c>
      <c r="N23" s="3" t="s">
        <v>296</v>
      </c>
    </row>
    <row r="24" spans="1:49" x14ac:dyDescent="0.35">
      <c r="B24" s="57">
        <v>43571</v>
      </c>
      <c r="C24" s="216" t="s">
        <v>294</v>
      </c>
      <c r="D24" s="216" t="s">
        <v>295</v>
      </c>
      <c r="E24" s="11"/>
      <c r="F24" s="11"/>
      <c r="G24" s="11"/>
      <c r="H24" s="22">
        <f t="shared" si="2"/>
        <v>0</v>
      </c>
      <c r="I24" s="74"/>
      <c r="J24" s="17">
        <f t="shared" si="1"/>
        <v>0</v>
      </c>
      <c r="K24" s="18"/>
      <c r="L24" s="49"/>
      <c r="M24" s="3" t="s">
        <v>33</v>
      </c>
      <c r="N24" s="3" t="s">
        <v>296</v>
      </c>
    </row>
    <row r="25" spans="1:49" s="9" customFormat="1" x14ac:dyDescent="0.35">
      <c r="B25" s="57">
        <v>43571</v>
      </c>
      <c r="C25" s="216" t="s">
        <v>9</v>
      </c>
      <c r="D25" s="216" t="s">
        <v>116</v>
      </c>
      <c r="E25" s="11"/>
      <c r="F25" s="11"/>
      <c r="G25" s="11"/>
      <c r="H25" s="22">
        <f t="shared" si="2"/>
        <v>0</v>
      </c>
      <c r="I25" s="74"/>
      <c r="J25" s="17">
        <f t="shared" si="1"/>
        <v>0</v>
      </c>
      <c r="K25" s="18"/>
      <c r="L25" s="49"/>
      <c r="M25" s="9" t="s">
        <v>114</v>
      </c>
      <c r="O25" s="3"/>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4"/>
      <c r="AU25" s="14"/>
      <c r="AV25" s="14"/>
      <c r="AW25" s="14"/>
    </row>
    <row r="26" spans="1:49" s="9" customFormat="1" x14ac:dyDescent="0.35">
      <c r="B26" s="57">
        <v>43571</v>
      </c>
      <c r="C26" s="216" t="s">
        <v>9</v>
      </c>
      <c r="D26" s="216" t="s">
        <v>117</v>
      </c>
      <c r="E26" s="11"/>
      <c r="F26" s="11"/>
      <c r="G26" s="11"/>
      <c r="H26" s="22">
        <f t="shared" si="2"/>
        <v>0</v>
      </c>
      <c r="I26" s="74"/>
      <c r="J26" s="17">
        <f t="shared" si="1"/>
        <v>0</v>
      </c>
      <c r="K26" s="18"/>
      <c r="L26" s="49"/>
      <c r="M26" s="9" t="s">
        <v>114</v>
      </c>
      <c r="O26" s="3"/>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4"/>
      <c r="AU26" s="14"/>
      <c r="AV26" s="14"/>
      <c r="AW26" s="14"/>
    </row>
    <row r="27" spans="1:49" s="9" customFormat="1" x14ac:dyDescent="0.35">
      <c r="B27" s="57">
        <v>43571</v>
      </c>
      <c r="C27" s="216" t="s">
        <v>9</v>
      </c>
      <c r="D27" s="216" t="s">
        <v>297</v>
      </c>
      <c r="E27" s="11"/>
      <c r="F27" s="11"/>
      <c r="G27" s="11"/>
      <c r="H27" s="22">
        <f t="shared" si="2"/>
        <v>0</v>
      </c>
      <c r="I27" s="74"/>
      <c r="J27" s="17">
        <f t="shared" si="1"/>
        <v>0</v>
      </c>
      <c r="K27" s="18"/>
      <c r="L27" s="49"/>
      <c r="M27" s="9" t="s">
        <v>297</v>
      </c>
      <c r="O27" s="3"/>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4"/>
      <c r="AU27" s="14"/>
      <c r="AV27" s="14"/>
      <c r="AW27" s="14"/>
    </row>
    <row r="28" spans="1:49" s="9" customFormat="1" ht="24" thickBot="1" x14ac:dyDescent="0.4">
      <c r="B28" s="57"/>
      <c r="E28" s="12"/>
      <c r="F28" s="12"/>
      <c r="G28" s="12"/>
      <c r="H28" s="12"/>
      <c r="I28" s="74"/>
      <c r="J28" s="18"/>
      <c r="K28" s="18"/>
      <c r="L28" s="49"/>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4"/>
      <c r="AU28" s="14"/>
      <c r="AV28" s="14"/>
      <c r="AW28" s="14"/>
    </row>
    <row r="29" spans="1:49" ht="24" thickBot="1" x14ac:dyDescent="0.4">
      <c r="B29" s="6" t="s">
        <v>122</v>
      </c>
      <c r="C29" s="7"/>
      <c r="D29" s="7"/>
      <c r="E29" s="13">
        <f>SUM(E7:E27)</f>
        <v>0</v>
      </c>
      <c r="F29" s="13">
        <f t="shared" ref="F29:H29" si="3">SUM(F7:F27)</f>
        <v>0</v>
      </c>
      <c r="G29" s="13">
        <f t="shared" si="3"/>
        <v>0</v>
      </c>
      <c r="H29" s="13">
        <f t="shared" si="3"/>
        <v>0</v>
      </c>
      <c r="I29" s="75"/>
      <c r="J29" s="19">
        <f>J27</f>
        <v>0</v>
      </c>
      <c r="K29" s="13">
        <f>SUM(K8:K27)</f>
        <v>0</v>
      </c>
      <c r="O29" s="8" t="s">
        <v>60</v>
      </c>
      <c r="P29" s="29">
        <f t="shared" ref="P29:AS29" si="4">SUM(P6:P27)</f>
        <v>0</v>
      </c>
      <c r="Q29" s="29">
        <f t="shared" si="4"/>
        <v>0</v>
      </c>
      <c r="R29" s="29">
        <f t="shared" si="4"/>
        <v>0</v>
      </c>
      <c r="S29" s="29">
        <f t="shared" si="4"/>
        <v>0</v>
      </c>
      <c r="T29" s="29">
        <f t="shared" si="4"/>
        <v>0</v>
      </c>
      <c r="U29" s="29">
        <f t="shared" si="4"/>
        <v>0</v>
      </c>
      <c r="V29" s="29">
        <f t="shared" si="4"/>
        <v>0</v>
      </c>
      <c r="W29" s="29">
        <f t="shared" si="4"/>
        <v>0</v>
      </c>
      <c r="X29" s="29">
        <f t="shared" si="4"/>
        <v>0</v>
      </c>
      <c r="Y29" s="29">
        <f t="shared" si="4"/>
        <v>0</v>
      </c>
      <c r="Z29" s="29">
        <f t="shared" si="4"/>
        <v>0</v>
      </c>
      <c r="AA29" s="29">
        <f t="shared" si="4"/>
        <v>0</v>
      </c>
      <c r="AB29" s="29">
        <f t="shared" si="4"/>
        <v>0</v>
      </c>
      <c r="AC29" s="29">
        <f t="shared" si="4"/>
        <v>0</v>
      </c>
      <c r="AD29" s="29">
        <f t="shared" si="4"/>
        <v>0</v>
      </c>
      <c r="AE29" s="29">
        <f t="shared" si="4"/>
        <v>0</v>
      </c>
      <c r="AF29" s="29">
        <f t="shared" si="4"/>
        <v>0</v>
      </c>
      <c r="AG29" s="29">
        <f t="shared" si="4"/>
        <v>0</v>
      </c>
      <c r="AH29" s="29">
        <f t="shared" si="4"/>
        <v>0</v>
      </c>
      <c r="AI29" s="29">
        <f t="shared" si="4"/>
        <v>0</v>
      </c>
      <c r="AJ29" s="29">
        <f t="shared" si="4"/>
        <v>0</v>
      </c>
      <c r="AK29" s="29">
        <f t="shared" si="4"/>
        <v>0</v>
      </c>
      <c r="AL29" s="29">
        <f t="shared" si="4"/>
        <v>0</v>
      </c>
      <c r="AM29" s="29">
        <f t="shared" si="4"/>
        <v>0</v>
      </c>
      <c r="AN29" s="29">
        <f t="shared" si="4"/>
        <v>0</v>
      </c>
      <c r="AO29" s="29">
        <f t="shared" si="4"/>
        <v>0</v>
      </c>
      <c r="AP29" s="29">
        <f t="shared" si="4"/>
        <v>0</v>
      </c>
      <c r="AQ29" s="29">
        <f t="shared" si="4"/>
        <v>0</v>
      </c>
      <c r="AR29" s="29">
        <f t="shared" si="4"/>
        <v>0</v>
      </c>
      <c r="AS29" s="29">
        <f t="shared" si="4"/>
        <v>0</v>
      </c>
      <c r="AT29" s="23">
        <f>SUM(P29:AM29)</f>
        <v>0</v>
      </c>
      <c r="AU29" s="24" t="s">
        <v>69</v>
      </c>
      <c r="AV29" s="25"/>
    </row>
    <row r="30" spans="1:49" s="9" customFormat="1" ht="24" thickBot="1" x14ac:dyDescent="0.4">
      <c r="B30" s="37"/>
      <c r="C30" s="14"/>
      <c r="D30" s="14"/>
      <c r="E30" s="38"/>
      <c r="F30" s="38"/>
      <c r="G30" s="38"/>
      <c r="H30" s="38"/>
      <c r="I30" s="76"/>
      <c r="J30" s="18"/>
      <c r="K30" s="18"/>
      <c r="L30" s="49"/>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4"/>
      <c r="AU30" s="14"/>
      <c r="AV30" s="14"/>
    </row>
    <row r="31" spans="1:49" hidden="1" x14ac:dyDescent="0.35">
      <c r="A31" s="5" t="s">
        <v>17</v>
      </c>
      <c r="B31" s="57">
        <v>43241</v>
      </c>
      <c r="C31" s="3" t="s">
        <v>4</v>
      </c>
      <c r="D31" s="3" t="s">
        <v>54</v>
      </c>
      <c r="E31" s="11"/>
      <c r="F31" s="11"/>
      <c r="G31" s="11"/>
      <c r="H31" s="22">
        <f>SUM(F31:G31)</f>
        <v>0</v>
      </c>
      <c r="I31" s="74"/>
      <c r="J31" s="18">
        <f>J27+E31-H31</f>
        <v>0</v>
      </c>
      <c r="K31" s="18"/>
      <c r="L31" s="49"/>
      <c r="M31" s="15"/>
      <c r="N31" s="15" t="s">
        <v>108</v>
      </c>
    </row>
    <row r="32" spans="1:49" hidden="1" x14ac:dyDescent="0.35">
      <c r="A32" s="5"/>
      <c r="B32" s="57">
        <v>43241</v>
      </c>
      <c r="C32" s="3" t="s">
        <v>9</v>
      </c>
      <c r="D32" s="3" t="s">
        <v>19</v>
      </c>
      <c r="E32" s="11"/>
      <c r="F32" s="11"/>
      <c r="G32" s="11"/>
      <c r="H32" s="22">
        <f t="shared" ref="H32:H52" si="5">SUM(F32:G32)</f>
        <v>0</v>
      </c>
      <c r="I32" s="74"/>
      <c r="J32" s="18">
        <f>J31+E32-H32</f>
        <v>0</v>
      </c>
      <c r="K32" s="18"/>
      <c r="M32" s="15"/>
      <c r="N32" s="15" t="s">
        <v>106</v>
      </c>
    </row>
    <row r="33" spans="2:14" hidden="1" x14ac:dyDescent="0.35">
      <c r="B33" s="57">
        <v>43241</v>
      </c>
      <c r="C33" s="3" t="s">
        <v>11</v>
      </c>
      <c r="D33" s="3" t="s">
        <v>55</v>
      </c>
      <c r="E33" s="11"/>
      <c r="F33" s="11"/>
      <c r="G33" s="11"/>
      <c r="H33" s="22">
        <f t="shared" si="5"/>
        <v>0</v>
      </c>
      <c r="I33" s="74"/>
      <c r="J33" s="18">
        <f t="shared" ref="J33:J52" si="6">J32+E33-H33</f>
        <v>0</v>
      </c>
      <c r="K33" s="18"/>
      <c r="M33" s="3" t="s">
        <v>30</v>
      </c>
      <c r="N33" s="3" t="s">
        <v>31</v>
      </c>
    </row>
    <row r="34" spans="2:14" hidden="1" x14ac:dyDescent="0.35">
      <c r="B34" s="57">
        <v>43231</v>
      </c>
      <c r="C34" s="3" t="s">
        <v>9</v>
      </c>
      <c r="D34" s="3" t="s">
        <v>302</v>
      </c>
      <c r="E34" s="11"/>
      <c r="F34" s="11"/>
      <c r="G34" s="11"/>
      <c r="H34" s="22">
        <f t="shared" si="5"/>
        <v>0</v>
      </c>
      <c r="I34" s="74"/>
      <c r="J34" s="18">
        <f t="shared" si="6"/>
        <v>0</v>
      </c>
      <c r="K34" s="18"/>
      <c r="M34" s="160" t="s">
        <v>118</v>
      </c>
      <c r="N34" s="160" t="s">
        <v>34</v>
      </c>
    </row>
    <row r="35" spans="2:14" hidden="1" x14ac:dyDescent="0.35">
      <c r="B35" s="57">
        <v>43241</v>
      </c>
      <c r="C35" s="3" t="s">
        <v>13</v>
      </c>
      <c r="D35" s="3" t="s">
        <v>18</v>
      </c>
      <c r="E35" s="11"/>
      <c r="F35" s="35"/>
      <c r="G35" s="11"/>
      <c r="H35" s="22">
        <f t="shared" si="5"/>
        <v>0</v>
      </c>
      <c r="I35" s="74"/>
      <c r="J35" s="18">
        <f t="shared" si="6"/>
        <v>0</v>
      </c>
      <c r="K35" s="18"/>
      <c r="M35" s="3" t="s">
        <v>28</v>
      </c>
      <c r="N35" s="3" t="s">
        <v>35</v>
      </c>
    </row>
    <row r="36" spans="2:14" hidden="1" x14ac:dyDescent="0.35">
      <c r="B36" s="57">
        <v>43241</v>
      </c>
      <c r="C36" s="3" t="s">
        <v>232</v>
      </c>
      <c r="D36" s="3" t="s">
        <v>50</v>
      </c>
      <c r="E36" s="11"/>
      <c r="F36" s="35"/>
      <c r="G36" s="11"/>
      <c r="H36" s="22">
        <f t="shared" si="5"/>
        <v>0</v>
      </c>
      <c r="I36" s="74"/>
      <c r="J36" s="18">
        <f t="shared" si="6"/>
        <v>0</v>
      </c>
      <c r="K36" s="18"/>
      <c r="M36" s="3" t="s">
        <v>28</v>
      </c>
      <c r="N36" s="3" t="s">
        <v>35</v>
      </c>
    </row>
    <row r="37" spans="2:14" hidden="1" x14ac:dyDescent="0.35">
      <c r="B37" s="57">
        <v>43242</v>
      </c>
      <c r="C37" s="3" t="s">
        <v>232</v>
      </c>
      <c r="D37" s="3" t="s">
        <v>56</v>
      </c>
      <c r="E37" s="11"/>
      <c r="F37" s="35"/>
      <c r="G37" s="11"/>
      <c r="H37" s="22">
        <f t="shared" si="5"/>
        <v>0</v>
      </c>
      <c r="I37" s="74"/>
      <c r="J37" s="18">
        <f t="shared" si="6"/>
        <v>0</v>
      </c>
      <c r="K37" s="18"/>
      <c r="M37" s="3" t="s">
        <v>28</v>
      </c>
      <c r="N37" s="3" t="s">
        <v>35</v>
      </c>
    </row>
    <row r="38" spans="2:14" hidden="1" x14ac:dyDescent="0.35">
      <c r="B38" s="57">
        <v>43241</v>
      </c>
      <c r="C38" s="3" t="s">
        <v>15</v>
      </c>
      <c r="D38" s="3" t="s">
        <v>303</v>
      </c>
      <c r="E38" s="11"/>
      <c r="F38" s="11"/>
      <c r="G38" s="11"/>
      <c r="H38" s="22">
        <f t="shared" si="5"/>
        <v>0</v>
      </c>
      <c r="I38" s="74"/>
      <c r="J38" s="18">
        <f t="shared" si="6"/>
        <v>0</v>
      </c>
      <c r="K38" s="18"/>
      <c r="M38" s="3" t="s">
        <v>28</v>
      </c>
      <c r="N38" s="3" t="s">
        <v>303</v>
      </c>
    </row>
    <row r="39" spans="2:14" hidden="1" x14ac:dyDescent="0.35">
      <c r="B39" s="57">
        <v>43241</v>
      </c>
      <c r="C39" s="3" t="s">
        <v>47</v>
      </c>
      <c r="D39" s="3" t="s">
        <v>38</v>
      </c>
      <c r="E39" s="11"/>
      <c r="F39" s="11"/>
      <c r="G39" s="11"/>
      <c r="H39" s="22">
        <f t="shared" si="5"/>
        <v>0</v>
      </c>
      <c r="I39" s="74"/>
      <c r="J39" s="18">
        <f t="shared" si="6"/>
        <v>0</v>
      </c>
      <c r="K39" s="18"/>
      <c r="M39" s="3" t="s">
        <v>30</v>
      </c>
      <c r="N39" s="9" t="s">
        <v>219</v>
      </c>
    </row>
    <row r="40" spans="2:14" hidden="1" x14ac:dyDescent="0.35">
      <c r="B40" s="57">
        <v>43241</v>
      </c>
      <c r="C40" s="3" t="s">
        <v>304</v>
      </c>
      <c r="D40" s="3" t="s">
        <v>334</v>
      </c>
      <c r="E40" s="11"/>
      <c r="F40" s="11"/>
      <c r="G40" s="11"/>
      <c r="H40" s="22">
        <f t="shared" si="5"/>
        <v>0</v>
      </c>
      <c r="I40" s="74"/>
      <c r="J40" s="18">
        <f t="shared" si="6"/>
        <v>0</v>
      </c>
      <c r="K40" s="18"/>
      <c r="L40" s="49"/>
      <c r="M40" s="3" t="s">
        <v>30</v>
      </c>
      <c r="N40" s="9" t="s">
        <v>219</v>
      </c>
    </row>
    <row r="41" spans="2:14" hidden="1" x14ac:dyDescent="0.35">
      <c r="B41" s="57">
        <v>43241</v>
      </c>
      <c r="C41" s="3" t="s">
        <v>21</v>
      </c>
      <c r="D41" s="3" t="s">
        <v>306</v>
      </c>
      <c r="E41" s="11"/>
      <c r="F41" s="11"/>
      <c r="G41" s="11"/>
      <c r="H41" s="22">
        <f t="shared" si="5"/>
        <v>0</v>
      </c>
      <c r="I41" s="74"/>
      <c r="J41" s="18">
        <f t="shared" si="6"/>
        <v>0</v>
      </c>
      <c r="K41" s="18"/>
      <c r="M41" s="3" t="s">
        <v>28</v>
      </c>
      <c r="N41" s="9" t="s">
        <v>314</v>
      </c>
    </row>
    <row r="42" spans="2:14" hidden="1" x14ac:dyDescent="0.35">
      <c r="B42" s="57">
        <v>43241</v>
      </c>
      <c r="C42" s="3" t="s">
        <v>121</v>
      </c>
      <c r="D42" s="3" t="s">
        <v>51</v>
      </c>
      <c r="E42" s="11"/>
      <c r="F42" s="11"/>
      <c r="G42" s="11"/>
      <c r="H42" s="22">
        <f t="shared" si="5"/>
        <v>0</v>
      </c>
      <c r="I42" s="74"/>
      <c r="J42" s="18">
        <f t="shared" si="6"/>
        <v>0</v>
      </c>
      <c r="K42" s="18"/>
      <c r="M42" s="3" t="s">
        <v>52</v>
      </c>
      <c r="N42" s="3" t="s">
        <v>37</v>
      </c>
    </row>
    <row r="43" spans="2:14" hidden="1" x14ac:dyDescent="0.35">
      <c r="B43" s="57">
        <v>43244</v>
      </c>
      <c r="C43" s="3" t="s">
        <v>9</v>
      </c>
      <c r="D43" s="3" t="s">
        <v>305</v>
      </c>
      <c r="E43" s="11"/>
      <c r="F43" s="11"/>
      <c r="G43" s="11"/>
      <c r="H43" s="22">
        <f t="shared" si="5"/>
        <v>0</v>
      </c>
      <c r="I43" s="74"/>
      <c r="J43" s="18">
        <f t="shared" si="6"/>
        <v>0</v>
      </c>
      <c r="K43" s="18"/>
      <c r="M43" s="166" t="s">
        <v>327</v>
      </c>
      <c r="N43" s="8"/>
    </row>
    <row r="44" spans="2:14" hidden="1" x14ac:dyDescent="0.35">
      <c r="B44" s="57">
        <v>43250</v>
      </c>
      <c r="C44" s="3" t="s">
        <v>9</v>
      </c>
      <c r="D44" s="3" t="s">
        <v>307</v>
      </c>
      <c r="E44" s="11"/>
      <c r="F44" s="11"/>
      <c r="G44" s="11"/>
      <c r="H44" s="22">
        <f t="shared" si="5"/>
        <v>0</v>
      </c>
      <c r="I44" s="74"/>
      <c r="J44" s="18">
        <f t="shared" si="6"/>
        <v>0</v>
      </c>
      <c r="K44" s="18"/>
      <c r="M44" s="166" t="s">
        <v>327</v>
      </c>
      <c r="N44" s="8"/>
    </row>
    <row r="45" spans="2:14" hidden="1" x14ac:dyDescent="0.35">
      <c r="B45" s="57">
        <v>43251</v>
      </c>
      <c r="C45" s="3" t="s">
        <v>9</v>
      </c>
      <c r="D45" s="3" t="s">
        <v>308</v>
      </c>
      <c r="E45" s="11"/>
      <c r="F45" s="11"/>
      <c r="G45" s="11"/>
      <c r="H45" s="22">
        <f t="shared" si="5"/>
        <v>0</v>
      </c>
      <c r="I45" s="74"/>
      <c r="J45" s="18">
        <f t="shared" si="6"/>
        <v>0</v>
      </c>
      <c r="K45" s="18"/>
      <c r="M45" s="160" t="s">
        <v>118</v>
      </c>
      <c r="N45" s="160"/>
    </row>
    <row r="46" spans="2:14" hidden="1" x14ac:dyDescent="0.35">
      <c r="B46" s="57">
        <v>43251</v>
      </c>
      <c r="C46" s="3" t="s">
        <v>309</v>
      </c>
      <c r="D46" s="3" t="s">
        <v>234</v>
      </c>
      <c r="E46" s="11"/>
      <c r="F46" s="11"/>
      <c r="G46" s="11"/>
      <c r="H46" s="22">
        <f t="shared" si="5"/>
        <v>0</v>
      </c>
      <c r="I46" s="74"/>
      <c r="J46" s="18">
        <f t="shared" si="6"/>
        <v>0</v>
      </c>
      <c r="K46" s="18"/>
      <c r="M46" s="3" t="s">
        <v>28</v>
      </c>
      <c r="N46" s="3" t="s">
        <v>63</v>
      </c>
    </row>
    <row r="47" spans="2:14" hidden="1" x14ac:dyDescent="0.35">
      <c r="B47" s="57">
        <v>43251</v>
      </c>
      <c r="C47" s="3" t="s">
        <v>310</v>
      </c>
      <c r="D47" s="3" t="s">
        <v>311</v>
      </c>
      <c r="E47" s="11"/>
      <c r="F47" s="11"/>
      <c r="G47" s="11"/>
      <c r="H47" s="22">
        <f t="shared" si="5"/>
        <v>0</v>
      </c>
      <c r="I47" s="74"/>
      <c r="J47" s="18">
        <f t="shared" si="6"/>
        <v>0</v>
      </c>
      <c r="K47" s="18"/>
      <c r="M47" s="3" t="s">
        <v>33</v>
      </c>
      <c r="N47" s="3" t="s">
        <v>34</v>
      </c>
    </row>
    <row r="48" spans="2:14" hidden="1" x14ac:dyDescent="0.35">
      <c r="B48" s="57">
        <v>43251</v>
      </c>
      <c r="C48" s="3" t="s">
        <v>9</v>
      </c>
      <c r="D48" s="3" t="s">
        <v>307</v>
      </c>
      <c r="E48" s="11"/>
      <c r="F48" s="11"/>
      <c r="G48" s="11"/>
      <c r="H48" s="22">
        <f t="shared" si="5"/>
        <v>0</v>
      </c>
      <c r="I48" s="74"/>
      <c r="J48" s="18">
        <f t="shared" si="6"/>
        <v>0</v>
      </c>
      <c r="K48" s="18"/>
      <c r="M48" s="166" t="s">
        <v>327</v>
      </c>
      <c r="N48" s="8"/>
    </row>
    <row r="49" spans="2:49" hidden="1" x14ac:dyDescent="0.35">
      <c r="B49" s="57">
        <v>43251</v>
      </c>
      <c r="C49" s="3" t="s">
        <v>310</v>
      </c>
      <c r="D49" s="3" t="s">
        <v>313</v>
      </c>
      <c r="E49" s="11"/>
      <c r="F49" s="11"/>
      <c r="G49" s="11"/>
      <c r="H49" s="22">
        <f t="shared" si="5"/>
        <v>0</v>
      </c>
      <c r="I49" s="74"/>
      <c r="J49" s="18">
        <f t="shared" si="6"/>
        <v>0</v>
      </c>
      <c r="K49" s="18"/>
      <c r="M49" s="3" t="s">
        <v>33</v>
      </c>
      <c r="N49" s="3" t="s">
        <v>34</v>
      </c>
    </row>
    <row r="50" spans="2:49" hidden="1" x14ac:dyDescent="0.35">
      <c r="B50" s="57">
        <v>43251</v>
      </c>
      <c r="C50" s="3" t="s">
        <v>310</v>
      </c>
      <c r="D50" s="3" t="s">
        <v>312</v>
      </c>
      <c r="E50" s="11"/>
      <c r="F50" s="11"/>
      <c r="G50" s="11"/>
      <c r="H50" s="22">
        <f t="shared" si="5"/>
        <v>0</v>
      </c>
      <c r="I50" s="74"/>
      <c r="J50" s="18">
        <f t="shared" si="6"/>
        <v>0</v>
      </c>
      <c r="K50" s="18"/>
      <c r="M50" s="3" t="s">
        <v>33</v>
      </c>
      <c r="N50" s="3" t="s">
        <v>34</v>
      </c>
    </row>
    <row r="51" spans="2:49" s="9" customFormat="1" hidden="1" x14ac:dyDescent="0.35">
      <c r="B51" s="57">
        <v>43241</v>
      </c>
      <c r="C51" s="3" t="s">
        <v>9</v>
      </c>
      <c r="D51" s="3" t="s">
        <v>116</v>
      </c>
      <c r="E51" s="11"/>
      <c r="F51" s="11"/>
      <c r="G51" s="11"/>
      <c r="H51" s="22">
        <f t="shared" si="5"/>
        <v>0</v>
      </c>
      <c r="I51" s="74"/>
      <c r="J51" s="18">
        <f t="shared" si="6"/>
        <v>0</v>
      </c>
      <c r="K51" s="18"/>
      <c r="L51" s="49"/>
      <c r="M51" s="9" t="s">
        <v>114</v>
      </c>
      <c r="O51" s="3"/>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85"/>
      <c r="AT51" s="14"/>
      <c r="AU51" s="14"/>
      <c r="AV51" s="14"/>
      <c r="AW51" s="14"/>
    </row>
    <row r="52" spans="2:49" s="9" customFormat="1" hidden="1" x14ac:dyDescent="0.35">
      <c r="B52" s="57">
        <v>43241</v>
      </c>
      <c r="C52" s="3" t="s">
        <v>9</v>
      </c>
      <c r="D52" s="3" t="s">
        <v>117</v>
      </c>
      <c r="E52" s="11"/>
      <c r="F52" s="11"/>
      <c r="G52" s="11"/>
      <c r="H52" s="22">
        <f t="shared" si="5"/>
        <v>0</v>
      </c>
      <c r="I52" s="74"/>
      <c r="J52" s="18">
        <f t="shared" si="6"/>
        <v>0</v>
      </c>
      <c r="K52" s="18"/>
      <c r="L52" s="49"/>
      <c r="M52" s="9" t="s">
        <v>114</v>
      </c>
      <c r="O52" s="3"/>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85"/>
      <c r="AT52" s="14"/>
      <c r="AU52" s="14"/>
      <c r="AV52" s="14"/>
      <c r="AW52" s="14"/>
    </row>
    <row r="53" spans="2:49" s="9" customFormat="1" ht="24" hidden="1" thickBot="1" x14ac:dyDescent="0.4">
      <c r="B53" s="57"/>
      <c r="E53" s="12"/>
      <c r="F53" s="12"/>
      <c r="G53" s="12"/>
      <c r="H53" s="12"/>
      <c r="I53" s="74"/>
      <c r="J53" s="18"/>
      <c r="K53" s="18"/>
      <c r="L53" s="49"/>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85"/>
      <c r="AT53" s="14"/>
      <c r="AU53" s="14"/>
      <c r="AV53" s="14"/>
      <c r="AW53" s="14"/>
    </row>
    <row r="54" spans="2:49" ht="24" hidden="1" thickBot="1" x14ac:dyDescent="0.4">
      <c r="B54" s="6" t="s">
        <v>122</v>
      </c>
      <c r="C54" s="7"/>
      <c r="D54" s="7"/>
      <c r="E54" s="13">
        <f>SUM(E31:E52)</f>
        <v>0</v>
      </c>
      <c r="F54" s="13">
        <f>SUM(F31:F52)</f>
        <v>0</v>
      </c>
      <c r="G54" s="13">
        <f>SUM(G31:G52)</f>
        <v>0</v>
      </c>
      <c r="H54" s="13">
        <f>SUM(H31:H52)</f>
        <v>0</v>
      </c>
      <c r="I54" s="75"/>
      <c r="J54" s="19">
        <f>J52</f>
        <v>0</v>
      </c>
      <c r="K54" s="13">
        <f>SUM(K31:K52)</f>
        <v>0</v>
      </c>
      <c r="O54" s="8" t="s">
        <v>60</v>
      </c>
      <c r="P54" s="29">
        <f t="shared" ref="P54:AS54" si="7">SUM(P31:P52)</f>
        <v>0</v>
      </c>
      <c r="Q54" s="29">
        <f t="shared" si="7"/>
        <v>0</v>
      </c>
      <c r="R54" s="29">
        <f t="shared" si="7"/>
        <v>0</v>
      </c>
      <c r="S54" s="29">
        <f t="shared" si="7"/>
        <v>0</v>
      </c>
      <c r="T54" s="29">
        <f t="shared" si="7"/>
        <v>0</v>
      </c>
      <c r="U54" s="29">
        <f t="shared" si="7"/>
        <v>0</v>
      </c>
      <c r="V54" s="29">
        <f t="shared" si="7"/>
        <v>0</v>
      </c>
      <c r="W54" s="29">
        <f t="shared" si="7"/>
        <v>0</v>
      </c>
      <c r="X54" s="29">
        <f t="shared" si="7"/>
        <v>0</v>
      </c>
      <c r="Y54" s="29">
        <f t="shared" si="7"/>
        <v>0</v>
      </c>
      <c r="Z54" s="29">
        <f t="shared" si="7"/>
        <v>0</v>
      </c>
      <c r="AA54" s="29">
        <f t="shared" si="7"/>
        <v>0</v>
      </c>
      <c r="AB54" s="29">
        <f t="shared" si="7"/>
        <v>0</v>
      </c>
      <c r="AC54" s="29">
        <f t="shared" si="7"/>
        <v>0</v>
      </c>
      <c r="AD54" s="29">
        <f t="shared" si="7"/>
        <v>0</v>
      </c>
      <c r="AE54" s="29">
        <f t="shared" si="7"/>
        <v>0</v>
      </c>
      <c r="AF54" s="29">
        <f t="shared" si="7"/>
        <v>0</v>
      </c>
      <c r="AG54" s="29">
        <f t="shared" si="7"/>
        <v>0</v>
      </c>
      <c r="AH54" s="29">
        <f t="shared" si="7"/>
        <v>0</v>
      </c>
      <c r="AI54" s="29">
        <f t="shared" si="7"/>
        <v>0</v>
      </c>
      <c r="AJ54" s="29">
        <f t="shared" si="7"/>
        <v>0</v>
      </c>
      <c r="AK54" s="29">
        <f t="shared" si="7"/>
        <v>0</v>
      </c>
      <c r="AL54" s="29">
        <f t="shared" si="7"/>
        <v>0</v>
      </c>
      <c r="AM54" s="29">
        <f t="shared" si="7"/>
        <v>0</v>
      </c>
      <c r="AN54" s="29">
        <f t="shared" si="7"/>
        <v>0</v>
      </c>
      <c r="AO54" s="29">
        <f t="shared" si="7"/>
        <v>0</v>
      </c>
      <c r="AP54" s="29">
        <f t="shared" si="7"/>
        <v>0</v>
      </c>
      <c r="AQ54" s="29">
        <f t="shared" si="7"/>
        <v>0</v>
      </c>
      <c r="AR54" s="29">
        <f t="shared" si="7"/>
        <v>0</v>
      </c>
      <c r="AS54" s="86">
        <f t="shared" si="7"/>
        <v>0</v>
      </c>
      <c r="AT54" s="23">
        <f>SUM(P54:AM54)</f>
        <v>0</v>
      </c>
      <c r="AU54" s="31" t="s">
        <v>69</v>
      </c>
      <c r="AV54" s="32"/>
    </row>
    <row r="55" spans="2:49" s="9" customFormat="1" hidden="1" x14ac:dyDescent="0.35">
      <c r="B55" s="37"/>
      <c r="C55" s="14"/>
      <c r="D55" s="14"/>
      <c r="E55" s="38"/>
      <c r="F55" s="38"/>
      <c r="G55" s="38"/>
      <c r="H55" s="38"/>
      <c r="I55" s="76"/>
      <c r="J55" s="18"/>
      <c r="K55" s="18"/>
      <c r="L55" s="49"/>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4"/>
      <c r="AU55" s="14"/>
      <c r="AV55" s="14"/>
    </row>
    <row r="56" spans="2:49" s="9" customFormat="1" hidden="1" x14ac:dyDescent="0.35">
      <c r="B56" s="37"/>
      <c r="C56" s="14"/>
      <c r="D56" s="14"/>
      <c r="E56" s="38"/>
      <c r="F56" s="38"/>
      <c r="G56" s="38"/>
      <c r="H56" s="38"/>
      <c r="I56" s="76"/>
      <c r="J56" s="18"/>
      <c r="K56" s="18"/>
      <c r="L56" s="49"/>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4"/>
      <c r="AU56" s="14"/>
      <c r="AV56" s="14"/>
    </row>
    <row r="57" spans="2:49" s="9" customFormat="1" hidden="1" x14ac:dyDescent="0.35">
      <c r="B57" s="37"/>
      <c r="C57" s="14"/>
      <c r="D57" s="14"/>
      <c r="E57" s="38"/>
      <c r="F57" s="38"/>
      <c r="G57" s="38"/>
      <c r="H57" s="38"/>
      <c r="I57" s="76"/>
      <c r="J57" s="18"/>
      <c r="K57" s="18"/>
      <c r="L57" s="49"/>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4"/>
      <c r="AU57" s="14"/>
      <c r="AV57" s="14"/>
    </row>
    <row r="58" spans="2:49" s="9" customFormat="1" hidden="1" x14ac:dyDescent="0.35">
      <c r="B58" s="37"/>
      <c r="C58" s="14"/>
      <c r="D58" s="14"/>
      <c r="E58" s="38"/>
      <c r="F58" s="38"/>
      <c r="G58" s="38"/>
      <c r="H58" s="38"/>
      <c r="I58" s="76"/>
      <c r="J58" s="18"/>
      <c r="K58" s="18"/>
      <c r="L58" s="49"/>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4"/>
      <c r="AU58" s="14"/>
      <c r="AV58" s="14"/>
    </row>
    <row r="59" spans="2:49" s="9" customFormat="1" hidden="1" x14ac:dyDescent="0.35">
      <c r="B59" s="37"/>
      <c r="C59" s="14"/>
      <c r="D59" s="14"/>
      <c r="E59" s="38"/>
      <c r="F59" s="38"/>
      <c r="G59" s="38"/>
      <c r="H59" s="38"/>
      <c r="I59" s="76"/>
      <c r="J59" s="18"/>
      <c r="K59" s="18"/>
      <c r="L59" s="49"/>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4"/>
      <c r="AU59" s="14"/>
      <c r="AV59" s="14"/>
    </row>
    <row r="60" spans="2:49" s="9" customFormat="1" hidden="1" x14ac:dyDescent="0.35">
      <c r="B60" s="37"/>
      <c r="C60" s="14"/>
      <c r="D60" s="14"/>
      <c r="E60" s="38"/>
      <c r="F60" s="38"/>
      <c r="G60" s="38"/>
      <c r="H60" s="38"/>
      <c r="I60" s="76"/>
      <c r="J60" s="18"/>
      <c r="K60" s="18"/>
      <c r="L60" s="49"/>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4"/>
      <c r="AU60" s="14"/>
      <c r="AV60" s="14"/>
    </row>
    <row r="61" spans="2:49" s="9" customFormat="1" hidden="1" x14ac:dyDescent="0.35">
      <c r="B61" s="37"/>
      <c r="C61" s="14"/>
      <c r="D61" s="14"/>
      <c r="E61" s="38"/>
      <c r="F61" s="38"/>
      <c r="G61" s="38"/>
      <c r="H61" s="38"/>
      <c r="I61" s="76"/>
      <c r="J61" s="18"/>
      <c r="K61" s="18"/>
      <c r="L61" s="49"/>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4"/>
      <c r="AU61" s="14"/>
      <c r="AV61" s="14"/>
    </row>
    <row r="62" spans="2:49" s="9" customFormat="1" hidden="1" x14ac:dyDescent="0.35">
      <c r="B62" s="37"/>
      <c r="C62" s="14"/>
      <c r="D62" s="14"/>
      <c r="E62" s="38"/>
      <c r="F62" s="38"/>
      <c r="G62" s="38"/>
      <c r="H62" s="38"/>
      <c r="I62" s="76"/>
      <c r="J62" s="18"/>
      <c r="K62" s="18"/>
      <c r="L62" s="49"/>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4"/>
      <c r="AU62" s="14"/>
      <c r="AV62" s="14"/>
    </row>
    <row r="63" spans="2:49" s="9" customFormat="1" hidden="1" x14ac:dyDescent="0.35">
      <c r="B63" s="37"/>
      <c r="C63" s="14"/>
      <c r="D63" s="14"/>
      <c r="E63" s="38"/>
      <c r="F63" s="38"/>
      <c r="G63" s="38"/>
      <c r="H63" s="38"/>
      <c r="I63" s="76"/>
      <c r="J63" s="18"/>
      <c r="K63" s="18"/>
      <c r="L63" s="49"/>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4"/>
      <c r="AU63" s="14"/>
      <c r="AV63" s="14"/>
    </row>
    <row r="64" spans="2:49" s="9" customFormat="1" hidden="1" x14ac:dyDescent="0.35">
      <c r="B64" s="37"/>
      <c r="C64" s="14"/>
      <c r="D64" s="14"/>
      <c r="E64" s="38"/>
      <c r="F64" s="38"/>
      <c r="G64" s="38"/>
      <c r="H64" s="38"/>
      <c r="I64" s="76"/>
      <c r="J64" s="18"/>
      <c r="K64" s="18"/>
      <c r="L64" s="49"/>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4"/>
      <c r="AU64" s="14"/>
      <c r="AV64" s="14"/>
    </row>
    <row r="65" spans="1:48" s="9" customFormat="1" hidden="1" x14ac:dyDescent="0.35">
      <c r="B65" s="37"/>
      <c r="C65" s="14"/>
      <c r="D65" s="14"/>
      <c r="E65" s="38"/>
      <c r="F65" s="38"/>
      <c r="G65" s="38"/>
      <c r="H65" s="38"/>
      <c r="I65" s="76"/>
      <c r="J65" s="18"/>
      <c r="K65" s="18"/>
      <c r="L65" s="49"/>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4"/>
      <c r="AU65" s="14"/>
      <c r="AV65" s="14"/>
    </row>
    <row r="66" spans="1:48" s="9" customFormat="1" hidden="1" x14ac:dyDescent="0.35">
      <c r="B66" s="37"/>
      <c r="C66" s="14"/>
      <c r="D66" s="14"/>
      <c r="E66" s="38"/>
      <c r="F66" s="38"/>
      <c r="G66" s="38"/>
      <c r="H66" s="38"/>
      <c r="I66" s="76"/>
      <c r="J66" s="18"/>
      <c r="K66" s="18"/>
      <c r="L66" s="49"/>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4"/>
      <c r="AU66" s="14"/>
      <c r="AV66" s="14"/>
    </row>
    <row r="67" spans="1:48" s="9" customFormat="1" hidden="1" x14ac:dyDescent="0.35">
      <c r="B67" s="37"/>
      <c r="C67" s="14"/>
      <c r="D67" s="14"/>
      <c r="E67" s="38"/>
      <c r="F67" s="38"/>
      <c r="G67" s="38"/>
      <c r="H67" s="38"/>
      <c r="I67" s="76"/>
      <c r="J67" s="18"/>
      <c r="K67" s="18"/>
      <c r="L67" s="49"/>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4"/>
      <c r="AU67" s="14"/>
      <c r="AV67" s="14"/>
    </row>
    <row r="68" spans="1:48" s="9" customFormat="1" hidden="1" x14ac:dyDescent="0.35">
      <c r="B68" s="37"/>
      <c r="C68" s="14"/>
      <c r="D68" s="14"/>
      <c r="E68" s="38"/>
      <c r="F68" s="38"/>
      <c r="G68" s="38"/>
      <c r="H68" s="38"/>
      <c r="I68" s="76"/>
      <c r="J68" s="18"/>
      <c r="K68" s="18"/>
      <c r="L68" s="49"/>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4"/>
      <c r="AU68" s="14"/>
      <c r="AV68" s="14"/>
    </row>
    <row r="69" spans="1:48" s="9" customFormat="1" hidden="1" x14ac:dyDescent="0.35">
      <c r="B69" s="37"/>
      <c r="C69" s="14"/>
      <c r="D69" s="14"/>
      <c r="E69" s="38"/>
      <c r="F69" s="38"/>
      <c r="G69" s="38"/>
      <c r="H69" s="38"/>
      <c r="I69" s="76"/>
      <c r="J69" s="18"/>
      <c r="K69" s="18"/>
      <c r="L69" s="49"/>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4"/>
      <c r="AU69" s="14"/>
      <c r="AV69" s="14"/>
    </row>
    <row r="70" spans="1:48" s="9" customFormat="1" hidden="1" x14ac:dyDescent="0.35">
      <c r="B70" s="37"/>
      <c r="C70" s="14"/>
      <c r="D70" s="14"/>
      <c r="E70" s="38"/>
      <c r="F70" s="38"/>
      <c r="G70" s="38"/>
      <c r="H70" s="38"/>
      <c r="I70" s="76"/>
      <c r="J70" s="18"/>
      <c r="K70" s="18"/>
      <c r="L70" s="49"/>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4"/>
      <c r="AU70" s="14"/>
      <c r="AV70" s="14"/>
    </row>
    <row r="71" spans="1:48" hidden="1" x14ac:dyDescent="0.35">
      <c r="P71" s="199" t="s">
        <v>58</v>
      </c>
      <c r="Q71" s="199"/>
      <c r="R71" s="199"/>
      <c r="S71" s="199"/>
      <c r="T71" s="199"/>
      <c r="U71" s="199"/>
      <c r="V71" s="199"/>
      <c r="W71" s="199"/>
      <c r="X71" s="183"/>
      <c r="Y71" s="183"/>
      <c r="Z71" s="183"/>
      <c r="AA71" s="200" t="s">
        <v>33</v>
      </c>
      <c r="AB71" s="200"/>
      <c r="AC71" s="200"/>
      <c r="AD71" s="200"/>
      <c r="AE71" s="200"/>
      <c r="AF71" s="200"/>
      <c r="AG71" s="196" t="s">
        <v>30</v>
      </c>
      <c r="AH71" s="196"/>
      <c r="AI71" s="196"/>
      <c r="AJ71" s="196"/>
      <c r="AK71" s="196"/>
      <c r="AL71" s="196"/>
      <c r="AM71" s="182"/>
      <c r="AN71" s="209" t="s">
        <v>398</v>
      </c>
      <c r="AO71" s="47"/>
      <c r="AP71" s="47"/>
      <c r="AQ71" s="47"/>
      <c r="AR71" s="47"/>
      <c r="AS71" s="47"/>
    </row>
    <row r="72" spans="1:48" ht="93" hidden="1" x14ac:dyDescent="0.35">
      <c r="A72" s="52" t="s">
        <v>113</v>
      </c>
      <c r="B72" s="53" t="s">
        <v>0</v>
      </c>
      <c r="C72" s="52" t="s">
        <v>2</v>
      </c>
      <c r="D72" s="52" t="s">
        <v>3</v>
      </c>
      <c r="E72" s="54" t="s">
        <v>1</v>
      </c>
      <c r="F72" s="54" t="s">
        <v>6</v>
      </c>
      <c r="G72" s="54" t="s">
        <v>7</v>
      </c>
      <c r="H72" s="55" t="s">
        <v>8</v>
      </c>
      <c r="I72" s="73" t="s">
        <v>217</v>
      </c>
      <c r="J72" s="56" t="s">
        <v>25</v>
      </c>
      <c r="K72" s="67" t="s">
        <v>180</v>
      </c>
      <c r="L72" s="70" t="s">
        <v>181</v>
      </c>
      <c r="M72" s="68" t="s">
        <v>26</v>
      </c>
      <c r="N72" s="69" t="s">
        <v>27</v>
      </c>
      <c r="P72" s="20" t="s">
        <v>228</v>
      </c>
      <c r="Q72" s="20" t="s">
        <v>63</v>
      </c>
      <c r="R72" s="20" t="s">
        <v>42</v>
      </c>
      <c r="S72" s="20" t="s">
        <v>37</v>
      </c>
      <c r="T72" s="20" t="s">
        <v>61</v>
      </c>
      <c r="U72" s="20" t="s">
        <v>98</v>
      </c>
      <c r="V72" s="20" t="s">
        <v>220</v>
      </c>
      <c r="W72" s="20" t="s">
        <v>29</v>
      </c>
      <c r="X72" s="20" t="s">
        <v>92</v>
      </c>
      <c r="Y72" s="20" t="s">
        <v>127</v>
      </c>
      <c r="Z72" s="20" t="s">
        <v>96</v>
      </c>
      <c r="AA72" s="20" t="s">
        <v>64</v>
      </c>
      <c r="AB72" s="20" t="s">
        <v>279</v>
      </c>
      <c r="AC72" s="20" t="s">
        <v>65</v>
      </c>
      <c r="AD72" s="20" t="s">
        <v>271</v>
      </c>
      <c r="AE72" s="20" t="s">
        <v>66</v>
      </c>
      <c r="AF72" s="20" t="s">
        <v>34</v>
      </c>
      <c r="AG72" s="20" t="s">
        <v>41</v>
      </c>
      <c r="AH72" s="20" t="s">
        <v>32</v>
      </c>
      <c r="AI72" s="20" t="s">
        <v>36</v>
      </c>
      <c r="AJ72" s="20" t="s">
        <v>400</v>
      </c>
      <c r="AK72" s="20" t="s">
        <v>67</v>
      </c>
      <c r="AL72" s="20" t="s">
        <v>68</v>
      </c>
      <c r="AM72" s="20" t="s">
        <v>229</v>
      </c>
      <c r="AN72" s="20" t="s">
        <v>398</v>
      </c>
      <c r="AO72" s="20" t="s">
        <v>104</v>
      </c>
      <c r="AP72" s="20" t="s">
        <v>230</v>
      </c>
      <c r="AQ72" s="20" t="s">
        <v>118</v>
      </c>
      <c r="AR72" s="20" t="s">
        <v>238</v>
      </c>
      <c r="AS72" s="20" t="s">
        <v>231</v>
      </c>
    </row>
    <row r="73" spans="1:48" s="9" customFormat="1" hidden="1" x14ac:dyDescent="0.35">
      <c r="A73" s="14"/>
      <c r="B73" s="37"/>
      <c r="C73" s="14"/>
      <c r="D73" s="14"/>
      <c r="E73" s="87"/>
      <c r="F73" s="87"/>
      <c r="G73" s="87"/>
      <c r="H73" s="87"/>
      <c r="I73" s="77"/>
      <c r="J73" s="88"/>
      <c r="K73" s="89"/>
      <c r="L73" s="90"/>
      <c r="M73" s="91"/>
      <c r="N73" s="92"/>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row>
    <row r="74" spans="1:48" s="9" customFormat="1" ht="27.75" hidden="1" customHeight="1" x14ac:dyDescent="0.35">
      <c r="A74" s="14" t="s">
        <v>82</v>
      </c>
      <c r="B74" s="57">
        <v>43262</v>
      </c>
      <c r="C74" s="14" t="s">
        <v>9</v>
      </c>
      <c r="D74" s="14" t="s">
        <v>326</v>
      </c>
      <c r="E74" s="94"/>
      <c r="F74" s="94"/>
      <c r="G74" s="11"/>
      <c r="H74" s="22">
        <f>SUM(F74:G74)</f>
        <v>0</v>
      </c>
      <c r="I74" s="77"/>
      <c r="J74" s="93">
        <f>J54+E74-H74</f>
        <v>0</v>
      </c>
      <c r="K74" s="89"/>
      <c r="L74" s="90">
        <v>1</v>
      </c>
      <c r="M74" s="166" t="s">
        <v>327</v>
      </c>
      <c r="N74" s="167"/>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row>
    <row r="75" spans="1:48" s="9" customFormat="1" hidden="1" x14ac:dyDescent="0.35">
      <c r="B75" s="57">
        <v>43269</v>
      </c>
      <c r="C75" s="14" t="s">
        <v>315</v>
      </c>
      <c r="D75" s="14" t="s">
        <v>316</v>
      </c>
      <c r="E75" s="164"/>
      <c r="F75" s="94"/>
      <c r="G75" s="11"/>
      <c r="H75" s="22">
        <f t="shared" ref="H75:H91" si="8">SUM(F75:G75)</f>
        <v>0</v>
      </c>
      <c r="I75" s="74"/>
      <c r="J75" s="18">
        <f>J74+E75-H75</f>
        <v>0</v>
      </c>
      <c r="K75" s="18"/>
      <c r="L75" s="49">
        <v>1</v>
      </c>
      <c r="M75" s="9" t="s">
        <v>28</v>
      </c>
      <c r="N75" s="9" t="s">
        <v>63</v>
      </c>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4"/>
      <c r="AU75" s="14"/>
      <c r="AV75" s="14"/>
    </row>
    <row r="76" spans="1:48" hidden="1" x14ac:dyDescent="0.35">
      <c r="B76" s="57">
        <v>43269</v>
      </c>
      <c r="C76" s="9" t="s">
        <v>9</v>
      </c>
      <c r="D76" s="9" t="s">
        <v>317</v>
      </c>
      <c r="E76" s="165"/>
      <c r="F76" s="94"/>
      <c r="G76" s="11"/>
      <c r="H76" s="22">
        <f t="shared" si="8"/>
        <v>0</v>
      </c>
      <c r="I76" s="74"/>
      <c r="J76" s="18">
        <f t="shared" ref="J76:J91" si="9">J75+E76-H76</f>
        <v>0</v>
      </c>
      <c r="K76" s="18"/>
      <c r="L76" s="48">
        <v>1</v>
      </c>
      <c r="M76" s="166" t="s">
        <v>327</v>
      </c>
      <c r="N76" s="163"/>
    </row>
    <row r="77" spans="1:48" hidden="1" x14ac:dyDescent="0.35">
      <c r="A77" s="5"/>
      <c r="B77" s="57">
        <v>43269</v>
      </c>
      <c r="C77" s="9" t="s">
        <v>4</v>
      </c>
      <c r="D77" s="9" t="s">
        <v>78</v>
      </c>
      <c r="E77" s="10"/>
      <c r="F77" s="11"/>
      <c r="G77" s="11"/>
      <c r="H77" s="22">
        <f t="shared" si="8"/>
        <v>0</v>
      </c>
      <c r="I77" s="74"/>
      <c r="J77" s="18">
        <f t="shared" si="9"/>
        <v>0</v>
      </c>
      <c r="K77" s="18"/>
      <c r="L77" s="49">
        <v>1</v>
      </c>
      <c r="M77" s="15"/>
      <c r="N77" s="15" t="s">
        <v>108</v>
      </c>
    </row>
    <row r="78" spans="1:48" hidden="1" x14ac:dyDescent="0.35">
      <c r="A78" s="5"/>
      <c r="B78" s="57">
        <v>43269</v>
      </c>
      <c r="C78" s="9" t="s">
        <v>9</v>
      </c>
      <c r="D78" s="9" t="s">
        <v>79</v>
      </c>
      <c r="E78" s="10"/>
      <c r="F78" s="11"/>
      <c r="G78" s="11"/>
      <c r="H78" s="22">
        <f t="shared" si="8"/>
        <v>0</v>
      </c>
      <c r="I78" s="74"/>
      <c r="J78" s="18">
        <f t="shared" si="9"/>
        <v>0</v>
      </c>
      <c r="K78" s="18"/>
      <c r="L78" s="48">
        <v>1</v>
      </c>
      <c r="M78" s="15"/>
      <c r="N78" s="15" t="s">
        <v>106</v>
      </c>
    </row>
    <row r="79" spans="1:48" hidden="1" x14ac:dyDescent="0.35">
      <c r="B79" s="57">
        <v>43269</v>
      </c>
      <c r="C79" s="9" t="s">
        <v>11</v>
      </c>
      <c r="D79" s="9" t="s">
        <v>84</v>
      </c>
      <c r="E79" s="10"/>
      <c r="F79" s="94"/>
      <c r="G79" s="11"/>
      <c r="H79" s="22">
        <f t="shared" si="8"/>
        <v>0</v>
      </c>
      <c r="I79" s="74"/>
      <c r="J79" s="18">
        <f t="shared" si="9"/>
        <v>0</v>
      </c>
      <c r="K79" s="18"/>
      <c r="L79" s="48">
        <v>1</v>
      </c>
      <c r="M79" s="3" t="s">
        <v>30</v>
      </c>
      <c r="N79" s="3" t="s">
        <v>31</v>
      </c>
    </row>
    <row r="80" spans="1:48" hidden="1" x14ac:dyDescent="0.35">
      <c r="B80" s="57">
        <v>43269</v>
      </c>
      <c r="C80" s="9" t="s">
        <v>13</v>
      </c>
      <c r="D80" s="9" t="s">
        <v>80</v>
      </c>
      <c r="E80" s="10"/>
      <c r="F80" s="94"/>
      <c r="G80" s="11"/>
      <c r="H80" s="22">
        <f t="shared" si="8"/>
        <v>0</v>
      </c>
      <c r="I80" s="74"/>
      <c r="J80" s="18">
        <f t="shared" si="9"/>
        <v>0</v>
      </c>
      <c r="K80" s="18"/>
      <c r="L80" s="48">
        <v>1</v>
      </c>
      <c r="M80" s="3" t="s">
        <v>28</v>
      </c>
      <c r="N80" s="3" t="s">
        <v>35</v>
      </c>
    </row>
    <row r="81" spans="1:48" hidden="1" x14ac:dyDescent="0.35">
      <c r="B81" s="57">
        <v>43269</v>
      </c>
      <c r="C81" s="9" t="s">
        <v>49</v>
      </c>
      <c r="D81" s="9" t="s">
        <v>81</v>
      </c>
      <c r="E81" s="10"/>
      <c r="F81" s="94"/>
      <c r="G81" s="11"/>
      <c r="H81" s="22">
        <f t="shared" si="8"/>
        <v>0</v>
      </c>
      <c r="I81" s="74"/>
      <c r="J81" s="18">
        <f t="shared" si="9"/>
        <v>0</v>
      </c>
      <c r="K81" s="18"/>
      <c r="L81" s="48">
        <v>1</v>
      </c>
      <c r="M81" s="3" t="s">
        <v>28</v>
      </c>
      <c r="N81" s="3" t="s">
        <v>35</v>
      </c>
    </row>
    <row r="82" spans="1:48" hidden="1" x14ac:dyDescent="0.35">
      <c r="B82" s="57">
        <v>43269</v>
      </c>
      <c r="C82" s="9" t="s">
        <v>15</v>
      </c>
      <c r="D82" s="9" t="s">
        <v>235</v>
      </c>
      <c r="E82" s="10"/>
      <c r="F82" s="94"/>
      <c r="G82" s="11"/>
      <c r="H82" s="22">
        <f t="shared" si="8"/>
        <v>0</v>
      </c>
      <c r="I82" s="74"/>
      <c r="J82" s="18">
        <f t="shared" si="9"/>
        <v>0</v>
      </c>
      <c r="K82" s="18"/>
      <c r="L82" s="48">
        <v>1</v>
      </c>
      <c r="M82" s="3" t="s">
        <v>28</v>
      </c>
      <c r="N82" s="3" t="s">
        <v>110</v>
      </c>
    </row>
    <row r="83" spans="1:48" hidden="1" x14ac:dyDescent="0.35">
      <c r="B83" s="57">
        <v>43269</v>
      </c>
      <c r="C83" s="9" t="s">
        <v>47</v>
      </c>
      <c r="D83" s="9" t="s">
        <v>140</v>
      </c>
      <c r="E83" s="10"/>
      <c r="F83" s="94"/>
      <c r="G83" s="11"/>
      <c r="H83" s="22">
        <f t="shared" si="8"/>
        <v>0</v>
      </c>
      <c r="I83" s="74"/>
      <c r="J83" s="18">
        <f t="shared" si="9"/>
        <v>0</v>
      </c>
      <c r="K83" s="18"/>
      <c r="L83" s="48">
        <v>1</v>
      </c>
      <c r="M83" s="3" t="s">
        <v>30</v>
      </c>
      <c r="N83" s="9" t="s">
        <v>219</v>
      </c>
    </row>
    <row r="84" spans="1:48" hidden="1" x14ac:dyDescent="0.35">
      <c r="B84" s="57">
        <v>43269</v>
      </c>
      <c r="C84" s="9" t="s">
        <v>83</v>
      </c>
      <c r="D84" s="9" t="s">
        <v>124</v>
      </c>
      <c r="E84" s="165"/>
      <c r="F84" s="94"/>
      <c r="G84" s="11"/>
      <c r="H84" s="22">
        <f t="shared" si="8"/>
        <v>0</v>
      </c>
      <c r="I84" s="74"/>
      <c r="J84" s="18">
        <f t="shared" si="9"/>
        <v>0</v>
      </c>
      <c r="K84" s="18"/>
      <c r="L84" s="48">
        <v>1</v>
      </c>
      <c r="M84" s="3" t="s">
        <v>28</v>
      </c>
      <c r="N84" s="3" t="s">
        <v>29</v>
      </c>
    </row>
    <row r="85" spans="1:48" hidden="1" x14ac:dyDescent="0.35">
      <c r="B85" s="57">
        <v>43269</v>
      </c>
      <c r="C85" s="9" t="s">
        <v>318</v>
      </c>
      <c r="D85" s="9" t="s">
        <v>319</v>
      </c>
      <c r="E85" s="165"/>
      <c r="F85" s="94"/>
      <c r="G85" s="11"/>
      <c r="H85" s="22">
        <f t="shared" si="8"/>
        <v>0</v>
      </c>
      <c r="I85" s="74"/>
      <c r="J85" s="18">
        <f t="shared" si="9"/>
        <v>0</v>
      </c>
      <c r="K85" s="18"/>
      <c r="L85" s="48">
        <v>1</v>
      </c>
      <c r="M85" s="3" t="s">
        <v>33</v>
      </c>
      <c r="N85" s="3" t="s">
        <v>34</v>
      </c>
    </row>
    <row r="86" spans="1:48" hidden="1" x14ac:dyDescent="0.35">
      <c r="B86" s="57">
        <v>43269</v>
      </c>
      <c r="C86" s="9" t="s">
        <v>320</v>
      </c>
      <c r="D86" s="9" t="s">
        <v>321</v>
      </c>
      <c r="E86" s="165"/>
      <c r="F86" s="94"/>
      <c r="G86" s="11"/>
      <c r="H86" s="22">
        <f t="shared" si="8"/>
        <v>0</v>
      </c>
      <c r="I86" s="74"/>
      <c r="J86" s="18">
        <f t="shared" si="9"/>
        <v>0</v>
      </c>
      <c r="K86" s="18"/>
      <c r="L86" s="48">
        <v>1</v>
      </c>
      <c r="M86" s="3" t="s">
        <v>30</v>
      </c>
      <c r="N86" s="3" t="s">
        <v>322</v>
      </c>
    </row>
    <row r="87" spans="1:48" hidden="1" x14ac:dyDescent="0.35">
      <c r="B87" s="57">
        <v>43269</v>
      </c>
      <c r="C87" s="9" t="s">
        <v>323</v>
      </c>
      <c r="D87" s="9" t="s">
        <v>324</v>
      </c>
      <c r="E87" s="165"/>
      <c r="F87" s="94"/>
      <c r="G87" s="11"/>
      <c r="H87" s="22">
        <f t="shared" si="8"/>
        <v>0</v>
      </c>
      <c r="I87" s="74"/>
      <c r="J87" s="18">
        <f t="shared" si="9"/>
        <v>0</v>
      </c>
      <c r="K87" s="18"/>
      <c r="L87" s="48">
        <v>1</v>
      </c>
      <c r="M87" s="3" t="s">
        <v>30</v>
      </c>
      <c r="N87" s="3" t="s">
        <v>329</v>
      </c>
    </row>
    <row r="88" spans="1:48" hidden="1" x14ac:dyDescent="0.35">
      <c r="B88" s="57">
        <v>43269</v>
      </c>
      <c r="C88" s="9" t="s">
        <v>9</v>
      </c>
      <c r="D88" s="9" t="s">
        <v>325</v>
      </c>
      <c r="E88" s="165"/>
      <c r="F88" s="94"/>
      <c r="G88" s="11"/>
      <c r="H88" s="22">
        <f t="shared" si="8"/>
        <v>0</v>
      </c>
      <c r="I88" s="74"/>
      <c r="J88" s="18">
        <f t="shared" si="9"/>
        <v>0</v>
      </c>
      <c r="K88" s="18"/>
      <c r="L88" s="48">
        <v>1</v>
      </c>
      <c r="M88" s="166" t="s">
        <v>327</v>
      </c>
      <c r="N88" s="8"/>
    </row>
    <row r="89" spans="1:48" hidden="1" x14ac:dyDescent="0.35">
      <c r="B89" s="57">
        <v>43269</v>
      </c>
      <c r="C89" s="9" t="s">
        <v>9</v>
      </c>
      <c r="D89" s="9" t="s">
        <v>326</v>
      </c>
      <c r="E89" s="165"/>
      <c r="F89" s="94"/>
      <c r="G89" s="11"/>
      <c r="H89" s="22">
        <f t="shared" si="8"/>
        <v>0</v>
      </c>
      <c r="I89" s="74"/>
      <c r="J89" s="18">
        <f t="shared" si="9"/>
        <v>0</v>
      </c>
      <c r="K89" s="18"/>
      <c r="L89" s="48">
        <v>1</v>
      </c>
      <c r="M89" s="166" t="s">
        <v>327</v>
      </c>
      <c r="N89" s="8"/>
    </row>
    <row r="90" spans="1:48" hidden="1" x14ac:dyDescent="0.35">
      <c r="B90" s="57">
        <v>43269</v>
      </c>
      <c r="C90" s="9" t="s">
        <v>9</v>
      </c>
      <c r="D90" s="9" t="s">
        <v>116</v>
      </c>
      <c r="E90" s="11"/>
      <c r="F90" s="94"/>
      <c r="G90" s="11"/>
      <c r="H90" s="22">
        <f t="shared" si="8"/>
        <v>0</v>
      </c>
      <c r="I90" s="74"/>
      <c r="J90" s="18">
        <f t="shared" si="9"/>
        <v>0</v>
      </c>
      <c r="K90" s="18"/>
      <c r="L90" s="48">
        <v>1</v>
      </c>
      <c r="M90" s="3" t="s">
        <v>114</v>
      </c>
    </row>
    <row r="91" spans="1:48" hidden="1" x14ac:dyDescent="0.35">
      <c r="B91" s="57">
        <v>43269</v>
      </c>
      <c r="C91" s="9" t="s">
        <v>9</v>
      </c>
      <c r="D91" s="9" t="s">
        <v>117</v>
      </c>
      <c r="E91" s="11"/>
      <c r="F91" s="94"/>
      <c r="G91" s="11"/>
      <c r="H91" s="22">
        <f t="shared" si="8"/>
        <v>0</v>
      </c>
      <c r="I91" s="74"/>
      <c r="J91" s="18">
        <f t="shared" si="9"/>
        <v>0</v>
      </c>
      <c r="K91" s="18"/>
      <c r="L91" s="48">
        <v>1</v>
      </c>
      <c r="M91" s="3" t="s">
        <v>114</v>
      </c>
    </row>
    <row r="92" spans="1:48" s="9" customFormat="1" ht="24" hidden="1" thickBot="1" x14ac:dyDescent="0.4">
      <c r="B92" s="57"/>
      <c r="E92" s="12"/>
      <c r="F92" s="94"/>
      <c r="G92" s="12"/>
      <c r="H92" s="12"/>
      <c r="I92" s="74"/>
      <c r="J92" s="18"/>
      <c r="K92" s="18"/>
      <c r="L92" s="49"/>
      <c r="P92" s="16"/>
      <c r="Q92" s="16"/>
      <c r="R92" s="16"/>
      <c r="S92" s="16"/>
      <c r="T92" s="16"/>
      <c r="U92" s="16"/>
      <c r="V92" s="16"/>
      <c r="W92" s="16"/>
      <c r="X92" s="16"/>
      <c r="Y92" s="16"/>
      <c r="Z92" s="16"/>
    </row>
    <row r="93" spans="1:48" ht="24" hidden="1" thickBot="1" x14ac:dyDescent="0.4">
      <c r="B93" s="6" t="s">
        <v>22</v>
      </c>
      <c r="C93" s="7"/>
      <c r="D93" s="7"/>
      <c r="E93" s="13">
        <f>SUM(E74:E91)</f>
        <v>0</v>
      </c>
      <c r="F93" s="13">
        <f>SUM(F74:F91)</f>
        <v>0</v>
      </c>
      <c r="G93" s="13">
        <f>SUM(G74:G91)</f>
        <v>0</v>
      </c>
      <c r="H93" s="13">
        <f>SUM(H74:H91)</f>
        <v>0</v>
      </c>
      <c r="I93" s="75"/>
      <c r="J93" s="19">
        <f>J91</f>
        <v>0</v>
      </c>
      <c r="K93" s="13">
        <f>SUM(K76:K91)</f>
        <v>0</v>
      </c>
      <c r="O93" s="8" t="s">
        <v>60</v>
      </c>
      <c r="P93" s="29">
        <f t="shared" ref="P93:AS93" si="10">SUM(P74:P91)</f>
        <v>0</v>
      </c>
      <c r="Q93" s="29">
        <f t="shared" si="10"/>
        <v>0</v>
      </c>
      <c r="R93" s="29">
        <f t="shared" si="10"/>
        <v>0</v>
      </c>
      <c r="S93" s="29">
        <f t="shared" si="10"/>
        <v>0</v>
      </c>
      <c r="T93" s="29">
        <f t="shared" si="10"/>
        <v>0</v>
      </c>
      <c r="U93" s="29">
        <f t="shared" si="10"/>
        <v>0</v>
      </c>
      <c r="V93" s="29">
        <f t="shared" si="10"/>
        <v>0</v>
      </c>
      <c r="W93" s="29">
        <f t="shared" si="10"/>
        <v>0</v>
      </c>
      <c r="X93" s="29">
        <f t="shared" si="10"/>
        <v>0</v>
      </c>
      <c r="Y93" s="29">
        <f t="shared" si="10"/>
        <v>0</v>
      </c>
      <c r="Z93" s="29">
        <f t="shared" si="10"/>
        <v>0</v>
      </c>
      <c r="AA93" s="29">
        <f t="shared" si="10"/>
        <v>0</v>
      </c>
      <c r="AB93" s="29">
        <f t="shared" si="10"/>
        <v>0</v>
      </c>
      <c r="AC93" s="29">
        <f t="shared" si="10"/>
        <v>0</v>
      </c>
      <c r="AD93" s="29">
        <f t="shared" si="10"/>
        <v>0</v>
      </c>
      <c r="AE93" s="29">
        <f t="shared" si="10"/>
        <v>0</v>
      </c>
      <c r="AF93" s="29">
        <f t="shared" si="10"/>
        <v>0</v>
      </c>
      <c r="AG93" s="29">
        <f t="shared" si="10"/>
        <v>0</v>
      </c>
      <c r="AH93" s="29">
        <f t="shared" si="10"/>
        <v>0</v>
      </c>
      <c r="AI93" s="29">
        <f t="shared" si="10"/>
        <v>0</v>
      </c>
      <c r="AJ93" s="29">
        <f t="shared" si="10"/>
        <v>0</v>
      </c>
      <c r="AK93" s="29">
        <f t="shared" si="10"/>
        <v>0</v>
      </c>
      <c r="AL93" s="29">
        <f t="shared" si="10"/>
        <v>0</v>
      </c>
      <c r="AM93" s="29">
        <f t="shared" si="10"/>
        <v>0</v>
      </c>
      <c r="AN93" s="29">
        <f t="shared" si="10"/>
        <v>0</v>
      </c>
      <c r="AO93" s="29">
        <f t="shared" si="10"/>
        <v>0</v>
      </c>
      <c r="AP93" s="29">
        <f t="shared" si="10"/>
        <v>0</v>
      </c>
      <c r="AQ93" s="29">
        <f t="shared" si="10"/>
        <v>0</v>
      </c>
      <c r="AR93" s="29">
        <f t="shared" si="10"/>
        <v>0</v>
      </c>
      <c r="AS93" s="29">
        <f t="shared" si="10"/>
        <v>0</v>
      </c>
      <c r="AT93" s="23">
        <f>SUM(P93:AM93)</f>
        <v>0</v>
      </c>
      <c r="AU93" s="31" t="s">
        <v>69</v>
      </c>
      <c r="AV93" s="32"/>
    </row>
    <row r="94" spans="1:48" hidden="1" x14ac:dyDescent="0.35">
      <c r="H94" s="12"/>
      <c r="I94" s="74"/>
      <c r="AU94" s="30"/>
    </row>
    <row r="95" spans="1:48" hidden="1" x14ac:dyDescent="0.35">
      <c r="B95" s="168">
        <v>43285</v>
      </c>
      <c r="C95" s="9" t="s">
        <v>9</v>
      </c>
      <c r="D95" s="9" t="s">
        <v>328</v>
      </c>
      <c r="H95" s="22">
        <f>SUM(F95:G95)</f>
        <v>0</v>
      </c>
      <c r="I95" s="74"/>
      <c r="J95" s="17">
        <f>J93+E95-H95</f>
        <v>0</v>
      </c>
      <c r="AU95" s="30"/>
    </row>
    <row r="96" spans="1:48" hidden="1" x14ac:dyDescent="0.35">
      <c r="A96" s="5" t="s">
        <v>85</v>
      </c>
      <c r="B96" s="57">
        <v>43297</v>
      </c>
      <c r="C96" s="9" t="s">
        <v>4</v>
      </c>
      <c r="D96" s="9" t="s">
        <v>86</v>
      </c>
      <c r="E96" s="11"/>
      <c r="F96" s="11"/>
      <c r="G96" s="11"/>
      <c r="H96" s="22">
        <f t="shared" ref="H96:H111" si="11">SUM(F96:G96)</f>
        <v>0</v>
      </c>
      <c r="I96" s="74"/>
      <c r="J96" s="18">
        <f>J95+E96-H96</f>
        <v>0</v>
      </c>
      <c r="K96" s="18"/>
      <c r="L96" s="49"/>
      <c r="M96" s="15"/>
      <c r="N96" s="15" t="s">
        <v>108</v>
      </c>
    </row>
    <row r="97" spans="1:46" hidden="1" x14ac:dyDescent="0.35">
      <c r="A97" s="5"/>
      <c r="B97" s="57">
        <v>43304</v>
      </c>
      <c r="C97" s="9" t="s">
        <v>9</v>
      </c>
      <c r="D97" s="9" t="s">
        <v>87</v>
      </c>
      <c r="E97" s="11"/>
      <c r="F97" s="11"/>
      <c r="G97" s="11"/>
      <c r="H97" s="22">
        <f t="shared" si="11"/>
        <v>0</v>
      </c>
      <c r="I97" s="74"/>
      <c r="J97" s="18">
        <f t="shared" ref="J97:J111" si="12">J96+E97-H97</f>
        <v>0</v>
      </c>
      <c r="K97" s="18"/>
      <c r="M97" s="15"/>
      <c r="N97" s="15" t="s">
        <v>106</v>
      </c>
    </row>
    <row r="98" spans="1:46" hidden="1" x14ac:dyDescent="0.35">
      <c r="B98" s="57">
        <v>43297</v>
      </c>
      <c r="C98" s="9" t="s">
        <v>11</v>
      </c>
      <c r="D98" s="9" t="s">
        <v>88</v>
      </c>
      <c r="E98" s="11"/>
      <c r="F98" s="11"/>
      <c r="G98" s="11"/>
      <c r="H98" s="22">
        <f t="shared" si="11"/>
        <v>0</v>
      </c>
      <c r="I98" s="74"/>
      <c r="J98" s="18">
        <f t="shared" si="12"/>
        <v>0</v>
      </c>
      <c r="K98" s="18"/>
      <c r="M98" s="3" t="s">
        <v>30</v>
      </c>
      <c r="N98" s="3" t="s">
        <v>31</v>
      </c>
    </row>
    <row r="99" spans="1:46" hidden="1" x14ac:dyDescent="0.35">
      <c r="B99" s="57">
        <v>43297</v>
      </c>
      <c r="C99" s="9" t="s">
        <v>13</v>
      </c>
      <c r="D99" s="9" t="s">
        <v>89</v>
      </c>
      <c r="E99" s="11"/>
      <c r="F99" s="11"/>
      <c r="G99" s="11"/>
      <c r="H99" s="22">
        <f t="shared" si="11"/>
        <v>0</v>
      </c>
      <c r="I99" s="74"/>
      <c r="J99" s="18">
        <f t="shared" si="12"/>
        <v>0</v>
      </c>
      <c r="K99" s="18"/>
      <c r="M99" s="3" t="s">
        <v>28</v>
      </c>
      <c r="N99" s="3" t="s">
        <v>35</v>
      </c>
    </row>
    <row r="100" spans="1:46" hidden="1" x14ac:dyDescent="0.35">
      <c r="B100" s="57">
        <v>43297</v>
      </c>
      <c r="C100" s="9" t="s">
        <v>49</v>
      </c>
      <c r="D100" s="9" t="s">
        <v>90</v>
      </c>
      <c r="E100" s="11"/>
      <c r="F100" s="35"/>
      <c r="G100" s="11"/>
      <c r="H100" s="22">
        <f t="shared" si="11"/>
        <v>0</v>
      </c>
      <c r="I100" s="74"/>
      <c r="J100" s="18">
        <f t="shared" si="12"/>
        <v>0</v>
      </c>
      <c r="K100" s="18"/>
      <c r="M100" s="3" t="s">
        <v>28</v>
      </c>
      <c r="N100" s="3" t="s">
        <v>35</v>
      </c>
    </row>
    <row r="101" spans="1:46" hidden="1" x14ac:dyDescent="0.35">
      <c r="B101" s="57">
        <v>43297</v>
      </c>
      <c r="C101" s="9" t="s">
        <v>15</v>
      </c>
      <c r="D101" s="9" t="s">
        <v>236</v>
      </c>
      <c r="E101" s="11"/>
      <c r="F101" s="11"/>
      <c r="G101" s="11"/>
      <c r="H101" s="22">
        <f t="shared" si="11"/>
        <v>0</v>
      </c>
      <c r="I101" s="74"/>
      <c r="J101" s="18">
        <f t="shared" si="12"/>
        <v>0</v>
      </c>
      <c r="K101" s="18"/>
      <c r="M101" s="3" t="s">
        <v>28</v>
      </c>
      <c r="N101" s="3" t="s">
        <v>221</v>
      </c>
    </row>
    <row r="102" spans="1:46" hidden="1" x14ac:dyDescent="0.35">
      <c r="B102" s="57">
        <v>43297</v>
      </c>
      <c r="C102" s="9" t="s">
        <v>47</v>
      </c>
      <c r="D102" s="9" t="s">
        <v>237</v>
      </c>
      <c r="E102" s="11"/>
      <c r="F102" s="11"/>
      <c r="G102" s="11"/>
      <c r="H102" s="22">
        <f t="shared" si="11"/>
        <v>0</v>
      </c>
      <c r="I102" s="74"/>
      <c r="J102" s="18">
        <f t="shared" si="12"/>
        <v>0</v>
      </c>
      <c r="K102" s="18"/>
      <c r="M102" s="3" t="s">
        <v>30</v>
      </c>
      <c r="N102" s="9" t="s">
        <v>219</v>
      </c>
    </row>
    <row r="103" spans="1:46" hidden="1" x14ac:dyDescent="0.35">
      <c r="B103" s="57">
        <v>43297</v>
      </c>
      <c r="C103" s="9" t="s">
        <v>323</v>
      </c>
      <c r="D103" s="9" t="s">
        <v>330</v>
      </c>
      <c r="F103" s="11"/>
      <c r="G103" s="11"/>
      <c r="H103" s="22">
        <f t="shared" si="11"/>
        <v>0</v>
      </c>
      <c r="I103" s="74"/>
      <c r="J103" s="18">
        <f t="shared" si="12"/>
        <v>0</v>
      </c>
      <c r="K103" s="18"/>
      <c r="M103" s="3" t="s">
        <v>30</v>
      </c>
      <c r="N103" s="3" t="s">
        <v>329</v>
      </c>
    </row>
    <row r="104" spans="1:46" hidden="1" x14ac:dyDescent="0.35">
      <c r="B104" s="57">
        <v>43297</v>
      </c>
      <c r="C104" s="9" t="s">
        <v>148</v>
      </c>
      <c r="D104" s="9" t="s">
        <v>331</v>
      </c>
      <c r="F104" s="11"/>
      <c r="G104" s="11"/>
      <c r="H104" s="22">
        <f t="shared" si="11"/>
        <v>0</v>
      </c>
      <c r="I104" s="74"/>
      <c r="J104" s="18">
        <f t="shared" si="12"/>
        <v>0</v>
      </c>
      <c r="K104" s="18"/>
      <c r="M104" s="3" t="s">
        <v>30</v>
      </c>
      <c r="N104" s="3" t="s">
        <v>329</v>
      </c>
    </row>
    <row r="105" spans="1:46" hidden="1" x14ac:dyDescent="0.35">
      <c r="B105" s="57">
        <v>43297</v>
      </c>
      <c r="C105" s="9" t="s">
        <v>332</v>
      </c>
      <c r="D105" s="9" t="s">
        <v>330</v>
      </c>
      <c r="F105" s="11"/>
      <c r="G105" s="11"/>
      <c r="H105" s="22">
        <f t="shared" si="11"/>
        <v>0</v>
      </c>
      <c r="I105" s="74"/>
      <c r="J105" s="18">
        <f t="shared" si="12"/>
        <v>0</v>
      </c>
      <c r="K105" s="18"/>
      <c r="M105" s="3" t="s">
        <v>30</v>
      </c>
      <c r="N105" s="3" t="s">
        <v>329</v>
      </c>
    </row>
    <row r="106" spans="1:46" hidden="1" x14ac:dyDescent="0.35">
      <c r="B106" s="57">
        <v>43297</v>
      </c>
      <c r="C106" s="9" t="s">
        <v>335</v>
      </c>
      <c r="D106" s="9" t="s">
        <v>330</v>
      </c>
      <c r="F106" s="11"/>
      <c r="G106" s="11"/>
      <c r="H106" s="22">
        <f t="shared" si="11"/>
        <v>0</v>
      </c>
      <c r="I106" s="74"/>
      <c r="J106" s="18">
        <f t="shared" si="12"/>
        <v>0</v>
      </c>
      <c r="K106" s="18"/>
      <c r="M106" s="3" t="s">
        <v>30</v>
      </c>
      <c r="N106" s="3" t="s">
        <v>329</v>
      </c>
    </row>
    <row r="107" spans="1:46" hidden="1" x14ac:dyDescent="0.35">
      <c r="B107" s="57">
        <v>43297</v>
      </c>
      <c r="C107" s="9" t="s">
        <v>148</v>
      </c>
      <c r="D107" s="9" t="s">
        <v>337</v>
      </c>
      <c r="F107" s="11"/>
      <c r="G107" s="11"/>
      <c r="H107" s="22">
        <f t="shared" si="11"/>
        <v>0</v>
      </c>
      <c r="I107" s="74"/>
      <c r="J107" s="18">
        <f t="shared" si="12"/>
        <v>0</v>
      </c>
      <c r="K107" s="18"/>
      <c r="M107" s="3" t="s">
        <v>28</v>
      </c>
      <c r="N107" s="3" t="s">
        <v>95</v>
      </c>
      <c r="AT107" s="14"/>
    </row>
    <row r="108" spans="1:46" hidden="1" x14ac:dyDescent="0.35">
      <c r="B108" s="57">
        <v>43297</v>
      </c>
      <c r="C108" s="9" t="s">
        <v>318</v>
      </c>
      <c r="D108" s="9" t="s">
        <v>333</v>
      </c>
      <c r="F108" s="11"/>
      <c r="G108" s="11"/>
      <c r="H108" s="22">
        <f t="shared" si="11"/>
        <v>0</v>
      </c>
      <c r="I108" s="74"/>
      <c r="J108" s="18">
        <f t="shared" si="12"/>
        <v>0</v>
      </c>
      <c r="K108" s="18"/>
      <c r="M108" s="3" t="s">
        <v>30</v>
      </c>
      <c r="N108" s="3" t="s">
        <v>39</v>
      </c>
      <c r="AT108" s="14"/>
    </row>
    <row r="109" spans="1:46" hidden="1" x14ac:dyDescent="0.35">
      <c r="B109" s="57">
        <v>43297</v>
      </c>
      <c r="C109" s="9" t="s">
        <v>245</v>
      </c>
      <c r="D109" s="9" t="s">
        <v>334</v>
      </c>
      <c r="F109" s="11"/>
      <c r="G109" s="11"/>
      <c r="H109" s="22">
        <f t="shared" si="11"/>
        <v>0</v>
      </c>
      <c r="I109" s="74"/>
      <c r="J109" s="18">
        <f t="shared" si="12"/>
        <v>0</v>
      </c>
      <c r="K109" s="18"/>
      <c r="M109" s="3" t="s">
        <v>30</v>
      </c>
      <c r="N109" s="3" t="s">
        <v>219</v>
      </c>
      <c r="AT109" s="14"/>
    </row>
    <row r="110" spans="1:46" hidden="1" x14ac:dyDescent="0.35">
      <c r="B110" s="57">
        <v>43297</v>
      </c>
      <c r="C110" s="9" t="s">
        <v>9</v>
      </c>
      <c r="D110" s="9" t="s">
        <v>116</v>
      </c>
      <c r="E110" s="11"/>
      <c r="G110" s="11"/>
      <c r="H110" s="22">
        <f t="shared" si="11"/>
        <v>0</v>
      </c>
      <c r="I110" s="74"/>
      <c r="J110" s="18">
        <f t="shared" si="12"/>
        <v>0</v>
      </c>
      <c r="K110" s="18"/>
      <c r="M110" s="3" t="s">
        <v>114</v>
      </c>
      <c r="AT110" s="14"/>
    </row>
    <row r="111" spans="1:46" hidden="1" x14ac:dyDescent="0.35">
      <c r="B111" s="57">
        <v>43297</v>
      </c>
      <c r="C111" s="9" t="s">
        <v>9</v>
      </c>
      <c r="D111" s="9" t="s">
        <v>117</v>
      </c>
      <c r="E111" s="11"/>
      <c r="G111" s="11"/>
      <c r="H111" s="22">
        <f t="shared" si="11"/>
        <v>0</v>
      </c>
      <c r="I111" s="74"/>
      <c r="J111" s="18">
        <f t="shared" si="12"/>
        <v>0</v>
      </c>
      <c r="K111" s="18"/>
      <c r="M111" s="3" t="s">
        <v>114</v>
      </c>
      <c r="AT111" s="14"/>
    </row>
    <row r="112" spans="1:46" ht="24" hidden="1" thickBot="1" x14ac:dyDescent="0.4">
      <c r="B112" s="57"/>
      <c r="C112" s="9"/>
      <c r="D112" s="9"/>
      <c r="E112" s="11"/>
      <c r="G112" s="11"/>
      <c r="H112" s="12"/>
      <c r="I112" s="74"/>
      <c r="J112" s="18"/>
      <c r="K112" s="18"/>
      <c r="AT112" s="14"/>
    </row>
    <row r="113" spans="1:48" ht="24" hidden="1" thickBot="1" x14ac:dyDescent="0.4">
      <c r="B113" s="6" t="s">
        <v>22</v>
      </c>
      <c r="C113" s="7"/>
      <c r="D113" s="7"/>
      <c r="E113" s="13">
        <f>SUM(E95:E111)</f>
        <v>0</v>
      </c>
      <c r="F113" s="13">
        <f t="shared" ref="F113:G113" si="13">SUM(F95:F111)</f>
        <v>0</v>
      </c>
      <c r="G113" s="13">
        <f t="shared" si="13"/>
        <v>0</v>
      </c>
      <c r="H113" s="13">
        <f>SUM(H96:H111)</f>
        <v>0</v>
      </c>
      <c r="I113" s="75"/>
      <c r="J113" s="19">
        <f>J111</f>
        <v>0</v>
      </c>
      <c r="K113" s="13">
        <f>SUM(K96:K111)</f>
        <v>0</v>
      </c>
      <c r="O113" s="8" t="s">
        <v>60</v>
      </c>
      <c r="P113" s="29">
        <f>SUM(P95:P111)</f>
        <v>0</v>
      </c>
      <c r="Q113" s="29">
        <f t="shared" ref="Q113:AS113" si="14">SUM(Q95:Q111)</f>
        <v>0</v>
      </c>
      <c r="R113" s="29">
        <f t="shared" si="14"/>
        <v>0</v>
      </c>
      <c r="S113" s="29">
        <f t="shared" si="14"/>
        <v>0</v>
      </c>
      <c r="T113" s="29">
        <f t="shared" si="14"/>
        <v>0</v>
      </c>
      <c r="U113" s="29">
        <f t="shared" si="14"/>
        <v>0</v>
      </c>
      <c r="V113" s="29">
        <f t="shared" si="14"/>
        <v>0</v>
      </c>
      <c r="W113" s="29">
        <f t="shared" si="14"/>
        <v>0</v>
      </c>
      <c r="X113" s="29">
        <f t="shared" si="14"/>
        <v>0</v>
      </c>
      <c r="Y113" s="29">
        <f t="shared" si="14"/>
        <v>0</v>
      </c>
      <c r="Z113" s="29">
        <f t="shared" si="14"/>
        <v>0</v>
      </c>
      <c r="AA113" s="29">
        <f t="shared" si="14"/>
        <v>0</v>
      </c>
      <c r="AB113" s="29">
        <f t="shared" si="14"/>
        <v>0</v>
      </c>
      <c r="AC113" s="29">
        <f t="shared" si="14"/>
        <v>0</v>
      </c>
      <c r="AD113" s="29">
        <f t="shared" si="14"/>
        <v>0</v>
      </c>
      <c r="AE113" s="29">
        <f t="shared" si="14"/>
        <v>0</v>
      </c>
      <c r="AF113" s="29">
        <f t="shared" si="14"/>
        <v>0</v>
      </c>
      <c r="AG113" s="29">
        <f t="shared" si="14"/>
        <v>0</v>
      </c>
      <c r="AH113" s="29">
        <f t="shared" si="14"/>
        <v>0</v>
      </c>
      <c r="AI113" s="29">
        <f t="shared" si="14"/>
        <v>0</v>
      </c>
      <c r="AJ113" s="29">
        <f t="shared" si="14"/>
        <v>0</v>
      </c>
      <c r="AK113" s="29">
        <f t="shared" si="14"/>
        <v>0</v>
      </c>
      <c r="AL113" s="29">
        <f t="shared" si="14"/>
        <v>0</v>
      </c>
      <c r="AM113" s="29">
        <f t="shared" si="14"/>
        <v>0</v>
      </c>
      <c r="AN113" s="29">
        <f t="shared" si="14"/>
        <v>0</v>
      </c>
      <c r="AO113" s="29">
        <f t="shared" si="14"/>
        <v>0</v>
      </c>
      <c r="AP113" s="29">
        <f t="shared" si="14"/>
        <v>0</v>
      </c>
      <c r="AQ113" s="29">
        <f t="shared" si="14"/>
        <v>0</v>
      </c>
      <c r="AR113" s="29">
        <f t="shared" si="14"/>
        <v>0</v>
      </c>
      <c r="AS113" s="29">
        <f t="shared" si="14"/>
        <v>0</v>
      </c>
      <c r="AT113" s="23">
        <f>SUM(P113:AM113)</f>
        <v>0</v>
      </c>
      <c r="AU113" s="31" t="s">
        <v>69</v>
      </c>
      <c r="AV113" s="32"/>
    </row>
    <row r="114" spans="1:48" s="9" customFormat="1" hidden="1" x14ac:dyDescent="0.35">
      <c r="B114" s="37"/>
      <c r="C114" s="14"/>
      <c r="D114" s="14"/>
      <c r="E114" s="38"/>
      <c r="F114" s="38"/>
      <c r="G114" s="38"/>
      <c r="H114" s="38"/>
      <c r="I114" s="76"/>
      <c r="J114" s="18"/>
      <c r="K114" s="18"/>
      <c r="L114" s="49"/>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4"/>
      <c r="AU114" s="14"/>
      <c r="AV114" s="14"/>
    </row>
    <row r="115" spans="1:48" hidden="1" x14ac:dyDescent="0.35">
      <c r="A115" s="5" t="s">
        <v>128</v>
      </c>
      <c r="B115" s="58">
        <v>43333</v>
      </c>
      <c r="C115" s="9" t="s">
        <v>4</v>
      </c>
      <c r="D115" s="9" t="s">
        <v>131</v>
      </c>
      <c r="E115" s="12"/>
      <c r="F115" s="12"/>
      <c r="G115" s="12"/>
      <c r="H115" s="22">
        <f>SUM(F115:G115)</f>
        <v>0</v>
      </c>
      <c r="I115" s="74"/>
      <c r="J115" s="18">
        <f>J111+E115-H115</f>
        <v>0</v>
      </c>
      <c r="K115" s="18"/>
      <c r="L115" s="49">
        <v>1</v>
      </c>
      <c r="M115" s="15"/>
      <c r="N115" s="15" t="s">
        <v>108</v>
      </c>
    </row>
    <row r="116" spans="1:48" hidden="1" x14ac:dyDescent="0.35">
      <c r="A116" s="5"/>
      <c r="B116" s="58">
        <v>43335</v>
      </c>
      <c r="C116" s="9" t="s">
        <v>9</v>
      </c>
      <c r="D116" s="9" t="s">
        <v>132</v>
      </c>
      <c r="E116" s="12"/>
      <c r="F116" s="12"/>
      <c r="G116" s="12"/>
      <c r="H116" s="22">
        <f t="shared" ref="H116:H132" si="15">SUM(F116:G116)</f>
        <v>0</v>
      </c>
      <c r="I116" s="74"/>
      <c r="J116" s="18">
        <f>J115+E116-H116</f>
        <v>0</v>
      </c>
      <c r="K116" s="18"/>
      <c r="L116" s="48">
        <v>1</v>
      </c>
      <c r="M116" s="15"/>
      <c r="N116" s="15" t="s">
        <v>106</v>
      </c>
    </row>
    <row r="117" spans="1:48" hidden="1" x14ac:dyDescent="0.35">
      <c r="B117" s="58">
        <v>43333</v>
      </c>
      <c r="C117" s="9" t="s">
        <v>11</v>
      </c>
      <c r="D117" s="9" t="s">
        <v>133</v>
      </c>
      <c r="E117" s="12"/>
      <c r="F117" s="12"/>
      <c r="G117" s="12"/>
      <c r="H117" s="22">
        <f t="shared" si="15"/>
        <v>0</v>
      </c>
      <c r="I117" s="74"/>
      <c r="J117" s="18">
        <f t="shared" ref="J117:J132" si="16">J116+E117-H117</f>
        <v>0</v>
      </c>
      <c r="K117" s="18"/>
      <c r="L117" s="48">
        <v>1</v>
      </c>
      <c r="M117" s="3" t="s">
        <v>30</v>
      </c>
      <c r="N117" s="3" t="s">
        <v>31</v>
      </c>
    </row>
    <row r="118" spans="1:48" hidden="1" x14ac:dyDescent="0.35">
      <c r="B118" s="58">
        <v>43333</v>
      </c>
      <c r="C118" s="9" t="s">
        <v>13</v>
      </c>
      <c r="D118" s="9" t="s">
        <v>129</v>
      </c>
      <c r="E118" s="12"/>
      <c r="F118" s="59"/>
      <c r="G118" s="12"/>
      <c r="H118" s="22">
        <f t="shared" si="15"/>
        <v>0</v>
      </c>
      <c r="I118" s="74"/>
      <c r="J118" s="18">
        <f t="shared" si="16"/>
        <v>0</v>
      </c>
      <c r="K118" s="18"/>
      <c r="L118" s="48">
        <v>1</v>
      </c>
      <c r="M118" s="3" t="s">
        <v>28</v>
      </c>
      <c r="N118" s="3" t="s">
        <v>35</v>
      </c>
    </row>
    <row r="119" spans="1:48" hidden="1" x14ac:dyDescent="0.35">
      <c r="B119" s="58">
        <v>43333</v>
      </c>
      <c r="C119" s="9" t="s">
        <v>49</v>
      </c>
      <c r="D119" s="9" t="s">
        <v>130</v>
      </c>
      <c r="E119" s="12"/>
      <c r="F119" s="59"/>
      <c r="G119" s="12"/>
      <c r="H119" s="22">
        <f t="shared" si="15"/>
        <v>0</v>
      </c>
      <c r="I119" s="74"/>
      <c r="J119" s="18">
        <f t="shared" si="16"/>
        <v>0</v>
      </c>
      <c r="K119" s="18"/>
      <c r="L119" s="48">
        <v>1</v>
      </c>
      <c r="M119" s="3" t="s">
        <v>28</v>
      </c>
      <c r="N119" s="3" t="s">
        <v>35</v>
      </c>
      <c r="P119" s="169"/>
    </row>
    <row r="120" spans="1:48" hidden="1" x14ac:dyDescent="0.35">
      <c r="B120" s="58">
        <v>43319</v>
      </c>
      <c r="C120" s="9" t="s">
        <v>339</v>
      </c>
      <c r="D120" s="9" t="s">
        <v>95</v>
      </c>
      <c r="E120" s="12"/>
      <c r="F120" s="59"/>
      <c r="G120" s="12"/>
      <c r="H120" s="22">
        <f t="shared" si="15"/>
        <v>0</v>
      </c>
      <c r="I120" s="74"/>
      <c r="J120" s="18">
        <f t="shared" si="16"/>
        <v>0</v>
      </c>
      <c r="K120" s="18"/>
      <c r="L120" s="49">
        <v>1</v>
      </c>
      <c r="M120" s="3" t="s">
        <v>28</v>
      </c>
      <c r="N120" s="3" t="s">
        <v>95</v>
      </c>
    </row>
    <row r="121" spans="1:48" hidden="1" x14ac:dyDescent="0.35">
      <c r="B121" s="58">
        <v>43319</v>
      </c>
      <c r="C121" s="9" t="s">
        <v>119</v>
      </c>
      <c r="D121" s="9" t="s">
        <v>120</v>
      </c>
      <c r="E121" s="12"/>
      <c r="F121" s="59"/>
      <c r="G121" s="12"/>
      <c r="H121" s="22">
        <f t="shared" si="15"/>
        <v>0</v>
      </c>
      <c r="I121" s="74"/>
      <c r="J121" s="18">
        <f t="shared" si="16"/>
        <v>0</v>
      </c>
      <c r="K121" s="18"/>
      <c r="L121" s="49">
        <v>1</v>
      </c>
      <c r="M121" s="3" t="s">
        <v>30</v>
      </c>
      <c r="N121" s="3" t="s">
        <v>120</v>
      </c>
    </row>
    <row r="122" spans="1:48" hidden="1" x14ac:dyDescent="0.35">
      <c r="B122" s="58">
        <v>43319</v>
      </c>
      <c r="C122" s="9" t="s">
        <v>119</v>
      </c>
      <c r="D122" s="9" t="s">
        <v>120</v>
      </c>
      <c r="E122" s="12"/>
      <c r="F122" s="59"/>
      <c r="G122" s="12"/>
      <c r="H122" s="22">
        <f t="shared" si="15"/>
        <v>0</v>
      </c>
      <c r="I122" s="74"/>
      <c r="J122" s="18">
        <f t="shared" si="16"/>
        <v>0</v>
      </c>
      <c r="K122" s="18"/>
      <c r="L122" s="49">
        <v>1</v>
      </c>
      <c r="M122" s="3" t="s">
        <v>30</v>
      </c>
      <c r="N122" s="3" t="s">
        <v>120</v>
      </c>
    </row>
    <row r="123" spans="1:48" hidden="1" x14ac:dyDescent="0.35">
      <c r="B123" s="58">
        <v>43333</v>
      </c>
      <c r="C123" s="9" t="s">
        <v>119</v>
      </c>
      <c r="D123" s="9" t="s">
        <v>120</v>
      </c>
      <c r="E123" s="12"/>
      <c r="F123" s="59"/>
      <c r="G123" s="12"/>
      <c r="H123" s="22">
        <f t="shared" si="15"/>
        <v>0</v>
      </c>
      <c r="I123" s="74"/>
      <c r="J123" s="18">
        <f t="shared" si="16"/>
        <v>0</v>
      </c>
      <c r="K123" s="18"/>
      <c r="L123" s="49">
        <v>1</v>
      </c>
      <c r="M123" s="3" t="s">
        <v>30</v>
      </c>
      <c r="N123" s="3" t="s">
        <v>120</v>
      </c>
    </row>
    <row r="124" spans="1:48" hidden="1" x14ac:dyDescent="0.35">
      <c r="B124" s="58">
        <v>43329</v>
      </c>
      <c r="C124" s="9" t="s">
        <v>9</v>
      </c>
      <c r="D124" s="9" t="s">
        <v>349</v>
      </c>
      <c r="E124" s="12"/>
      <c r="F124" s="59"/>
      <c r="G124" s="12"/>
      <c r="H124" s="22">
        <f t="shared" si="15"/>
        <v>0</v>
      </c>
      <c r="I124" s="74"/>
      <c r="J124" s="18">
        <f t="shared" si="16"/>
        <v>0</v>
      </c>
      <c r="K124" s="18"/>
      <c r="L124" s="49">
        <v>1</v>
      </c>
      <c r="M124" s="3" t="s">
        <v>33</v>
      </c>
      <c r="N124" s="3" t="s">
        <v>350</v>
      </c>
    </row>
    <row r="125" spans="1:48" hidden="1" x14ac:dyDescent="0.35">
      <c r="B125" s="58">
        <v>43333</v>
      </c>
      <c r="C125" s="9" t="s">
        <v>15</v>
      </c>
      <c r="D125" s="9" t="s">
        <v>340</v>
      </c>
      <c r="E125" s="12"/>
      <c r="F125" s="12"/>
      <c r="G125" s="12"/>
      <c r="H125" s="22">
        <f t="shared" si="15"/>
        <v>0</v>
      </c>
      <c r="I125" s="74"/>
      <c r="J125" s="18">
        <f t="shared" si="16"/>
        <v>0</v>
      </c>
      <c r="K125" s="18"/>
    </row>
    <row r="126" spans="1:48" hidden="1" x14ac:dyDescent="0.35">
      <c r="B126" s="58">
        <v>43333</v>
      </c>
      <c r="C126" s="9" t="s">
        <v>47</v>
      </c>
      <c r="D126" s="9" t="s">
        <v>140</v>
      </c>
      <c r="E126" s="12"/>
      <c r="F126" s="12"/>
      <c r="G126" s="12"/>
      <c r="H126" s="22">
        <f t="shared" si="15"/>
        <v>0</v>
      </c>
      <c r="I126" s="74"/>
      <c r="J126" s="18">
        <f t="shared" si="16"/>
        <v>0</v>
      </c>
      <c r="K126" s="18"/>
      <c r="L126" s="48">
        <v>1</v>
      </c>
      <c r="M126" s="3" t="s">
        <v>30</v>
      </c>
      <c r="N126" s="9" t="s">
        <v>219</v>
      </c>
    </row>
    <row r="127" spans="1:48" hidden="1" x14ac:dyDescent="0.35">
      <c r="B127" s="58">
        <v>43333</v>
      </c>
      <c r="C127" s="9" t="s">
        <v>24</v>
      </c>
      <c r="D127" s="9" t="s">
        <v>341</v>
      </c>
      <c r="E127" s="60"/>
      <c r="F127" s="12"/>
      <c r="G127" s="12"/>
      <c r="H127" s="22">
        <f t="shared" si="15"/>
        <v>0</v>
      </c>
      <c r="I127" s="74"/>
      <c r="J127" s="18">
        <f t="shared" si="16"/>
        <v>0</v>
      </c>
      <c r="K127" s="18"/>
      <c r="L127" s="48">
        <v>1</v>
      </c>
      <c r="M127" s="3" t="s">
        <v>28</v>
      </c>
      <c r="N127" s="3" t="s">
        <v>342</v>
      </c>
    </row>
    <row r="128" spans="1:48" hidden="1" x14ac:dyDescent="0.35">
      <c r="B128" s="58">
        <v>43333</v>
      </c>
      <c r="C128" s="9" t="s">
        <v>343</v>
      </c>
      <c r="D128" s="9" t="s">
        <v>344</v>
      </c>
      <c r="E128" s="60"/>
      <c r="F128" s="12"/>
      <c r="G128" s="12"/>
      <c r="H128" s="22">
        <f t="shared" si="15"/>
        <v>0</v>
      </c>
      <c r="I128" s="74"/>
      <c r="J128" s="18">
        <f t="shared" si="16"/>
        <v>0</v>
      </c>
      <c r="K128" s="18"/>
      <c r="L128" s="48">
        <v>1</v>
      </c>
      <c r="M128" s="3" t="s">
        <v>33</v>
      </c>
      <c r="N128" s="3" t="s">
        <v>64</v>
      </c>
    </row>
    <row r="129" spans="1:48" hidden="1" x14ac:dyDescent="0.35">
      <c r="B129" s="58">
        <v>43333</v>
      </c>
      <c r="C129" s="9" t="s">
        <v>345</v>
      </c>
      <c r="D129" s="9" t="s">
        <v>346</v>
      </c>
      <c r="E129" s="60"/>
      <c r="F129" s="12"/>
      <c r="G129" s="12"/>
      <c r="H129" s="22">
        <f t="shared" si="15"/>
        <v>0</v>
      </c>
      <c r="I129" s="74"/>
      <c r="J129" s="18">
        <f t="shared" si="16"/>
        <v>0</v>
      </c>
      <c r="K129" s="18"/>
      <c r="L129" s="48">
        <v>1</v>
      </c>
      <c r="M129" s="3" t="s">
        <v>30</v>
      </c>
      <c r="N129" s="3" t="s">
        <v>242</v>
      </c>
    </row>
    <row r="130" spans="1:48" hidden="1" x14ac:dyDescent="0.35">
      <c r="B130" s="58">
        <v>43333</v>
      </c>
      <c r="C130" s="9" t="s">
        <v>347</v>
      </c>
      <c r="D130" s="9" t="s">
        <v>348</v>
      </c>
      <c r="E130" s="60"/>
      <c r="F130" s="12"/>
      <c r="G130" s="12"/>
      <c r="H130" s="22">
        <f t="shared" si="15"/>
        <v>0</v>
      </c>
      <c r="I130" s="74"/>
      <c r="J130" s="18">
        <f t="shared" si="16"/>
        <v>0</v>
      </c>
      <c r="K130" s="18"/>
      <c r="L130" s="48">
        <v>1</v>
      </c>
      <c r="M130" s="3" t="s">
        <v>33</v>
      </c>
      <c r="N130" s="3" t="s">
        <v>34</v>
      </c>
    </row>
    <row r="131" spans="1:48" hidden="1" x14ac:dyDescent="0.35">
      <c r="B131" s="58">
        <v>43333</v>
      </c>
      <c r="C131" s="9" t="s">
        <v>9</v>
      </c>
      <c r="D131" s="9" t="s">
        <v>116</v>
      </c>
      <c r="E131" s="12"/>
      <c r="F131" s="60"/>
      <c r="G131" s="12"/>
      <c r="H131" s="22">
        <f t="shared" si="15"/>
        <v>0</v>
      </c>
      <c r="I131" s="74"/>
      <c r="J131" s="18">
        <f t="shared" si="16"/>
        <v>0</v>
      </c>
      <c r="K131" s="18"/>
      <c r="L131" s="48">
        <v>1</v>
      </c>
      <c r="M131" s="3" t="s">
        <v>114</v>
      </c>
    </row>
    <row r="132" spans="1:48" hidden="1" x14ac:dyDescent="0.35">
      <c r="B132" s="58">
        <v>43333</v>
      </c>
      <c r="C132" s="9" t="s">
        <v>9</v>
      </c>
      <c r="D132" s="9" t="s">
        <v>117</v>
      </c>
      <c r="E132" s="12"/>
      <c r="F132" s="60"/>
      <c r="G132" s="12"/>
      <c r="H132" s="22">
        <f t="shared" si="15"/>
        <v>0</v>
      </c>
      <c r="I132" s="74"/>
      <c r="J132" s="18">
        <f t="shared" si="16"/>
        <v>0</v>
      </c>
      <c r="K132" s="18"/>
      <c r="L132" s="48">
        <v>1</v>
      </c>
      <c r="M132" s="3" t="s">
        <v>114</v>
      </c>
    </row>
    <row r="133" spans="1:48" ht="24" hidden="1" thickBot="1" x14ac:dyDescent="0.4">
      <c r="B133" s="57"/>
      <c r="C133" s="9"/>
      <c r="D133" s="9"/>
      <c r="E133" s="12"/>
      <c r="F133" s="60"/>
      <c r="G133" s="12"/>
      <c r="H133" s="12"/>
      <c r="I133" s="74"/>
      <c r="J133" s="18"/>
      <c r="K133" s="18"/>
    </row>
    <row r="134" spans="1:48" ht="24" hidden="1" thickBot="1" x14ac:dyDescent="0.4">
      <c r="B134" s="6" t="s">
        <v>22</v>
      </c>
      <c r="C134" s="7"/>
      <c r="D134" s="7"/>
      <c r="E134" s="13">
        <f>SUM(E115:E132)</f>
        <v>0</v>
      </c>
      <c r="F134" s="13">
        <f>SUM(F115:F132)</f>
        <v>0</v>
      </c>
      <c r="G134" s="13">
        <f>SUM(G115:G132)</f>
        <v>0</v>
      </c>
      <c r="H134" s="13">
        <f>SUM(H115:H132)</f>
        <v>0</v>
      </c>
      <c r="I134" s="75"/>
      <c r="J134" s="19">
        <f>J132</f>
        <v>0</v>
      </c>
      <c r="K134" s="13">
        <f>SUM(K115:K132)</f>
        <v>0</v>
      </c>
      <c r="O134" s="8" t="s">
        <v>60</v>
      </c>
      <c r="P134" s="29">
        <f t="shared" ref="P134:AJ134" si="17">SUM(P115:P132)</f>
        <v>0</v>
      </c>
      <c r="Q134" s="29">
        <f t="shared" si="17"/>
        <v>0</v>
      </c>
      <c r="R134" s="29">
        <f t="shared" si="17"/>
        <v>0</v>
      </c>
      <c r="S134" s="29">
        <f t="shared" si="17"/>
        <v>0</v>
      </c>
      <c r="T134" s="29">
        <f t="shared" si="17"/>
        <v>0</v>
      </c>
      <c r="U134" s="29">
        <f t="shared" si="17"/>
        <v>0</v>
      </c>
      <c r="V134" s="29">
        <f t="shared" si="17"/>
        <v>0</v>
      </c>
      <c r="W134" s="29">
        <f t="shared" si="17"/>
        <v>0</v>
      </c>
      <c r="X134" s="29">
        <f t="shared" si="17"/>
        <v>0</v>
      </c>
      <c r="Y134" s="29">
        <f t="shared" si="17"/>
        <v>0</v>
      </c>
      <c r="Z134" s="29">
        <f t="shared" si="17"/>
        <v>0</v>
      </c>
      <c r="AA134" s="29">
        <f t="shared" si="17"/>
        <v>0</v>
      </c>
      <c r="AB134" s="29">
        <f t="shared" si="17"/>
        <v>0</v>
      </c>
      <c r="AC134" s="29">
        <f t="shared" si="17"/>
        <v>0</v>
      </c>
      <c r="AD134" s="29">
        <f t="shared" si="17"/>
        <v>0</v>
      </c>
      <c r="AE134" s="29">
        <f t="shared" si="17"/>
        <v>0</v>
      </c>
      <c r="AF134" s="29">
        <f t="shared" si="17"/>
        <v>0</v>
      </c>
      <c r="AG134" s="29">
        <f t="shared" si="17"/>
        <v>0</v>
      </c>
      <c r="AH134" s="29">
        <f t="shared" si="17"/>
        <v>0</v>
      </c>
      <c r="AI134" s="29">
        <f t="shared" si="17"/>
        <v>0</v>
      </c>
      <c r="AJ134" s="29">
        <f t="shared" si="17"/>
        <v>0</v>
      </c>
      <c r="AK134" s="29">
        <f t="shared" ref="AK134:AS134" si="18">SUM(AK115:AK132)</f>
        <v>0</v>
      </c>
      <c r="AL134" s="29">
        <f t="shared" si="18"/>
        <v>0</v>
      </c>
      <c r="AM134" s="29">
        <f t="shared" si="18"/>
        <v>0</v>
      </c>
      <c r="AN134" s="29"/>
      <c r="AO134" s="29">
        <f t="shared" si="18"/>
        <v>0</v>
      </c>
      <c r="AP134" s="29">
        <f t="shared" si="18"/>
        <v>0</v>
      </c>
      <c r="AQ134" s="29">
        <f t="shared" si="18"/>
        <v>0</v>
      </c>
      <c r="AR134" s="29">
        <f t="shared" si="18"/>
        <v>0</v>
      </c>
      <c r="AS134" s="29">
        <f t="shared" si="18"/>
        <v>0</v>
      </c>
      <c r="AT134" s="23">
        <f>SUM(P134:AM134)</f>
        <v>0</v>
      </c>
      <c r="AU134" s="31" t="s">
        <v>69</v>
      </c>
      <c r="AV134" s="32"/>
    </row>
    <row r="135" spans="1:48" hidden="1" x14ac:dyDescent="0.35">
      <c r="P135" s="199" t="s">
        <v>58</v>
      </c>
      <c r="Q135" s="199"/>
      <c r="R135" s="199"/>
      <c r="S135" s="199"/>
      <c r="T135" s="199"/>
      <c r="U135" s="199"/>
      <c r="V135" s="199"/>
      <c r="W135" s="199"/>
      <c r="X135" s="183"/>
      <c r="Y135" s="183"/>
      <c r="Z135" s="183"/>
      <c r="AA135" s="200" t="s">
        <v>33</v>
      </c>
      <c r="AB135" s="200"/>
      <c r="AC135" s="200"/>
      <c r="AD135" s="200"/>
      <c r="AE135" s="200"/>
      <c r="AF135" s="200"/>
      <c r="AG135" s="196" t="s">
        <v>30</v>
      </c>
      <c r="AH135" s="196"/>
      <c r="AI135" s="196"/>
      <c r="AJ135" s="196"/>
      <c r="AK135" s="196"/>
      <c r="AL135" s="196"/>
      <c r="AM135" s="182"/>
      <c r="AN135" s="209" t="s">
        <v>398</v>
      </c>
      <c r="AO135" s="47"/>
      <c r="AP135" s="47"/>
      <c r="AQ135" s="47"/>
      <c r="AR135" s="47"/>
      <c r="AS135" s="47"/>
    </row>
    <row r="136" spans="1:48" ht="93" hidden="1" x14ac:dyDescent="0.35">
      <c r="A136" s="52" t="s">
        <v>113</v>
      </c>
      <c r="B136" s="53" t="s">
        <v>0</v>
      </c>
      <c r="C136" s="52" t="s">
        <v>2</v>
      </c>
      <c r="D136" s="52" t="s">
        <v>3</v>
      </c>
      <c r="E136" s="54" t="s">
        <v>1</v>
      </c>
      <c r="F136" s="54" t="s">
        <v>6</v>
      </c>
      <c r="G136" s="54" t="s">
        <v>7</v>
      </c>
      <c r="H136" s="55" t="s">
        <v>8</v>
      </c>
      <c r="I136" s="73" t="s">
        <v>217</v>
      </c>
      <c r="J136" s="56" t="s">
        <v>125</v>
      </c>
      <c r="K136" s="67" t="s">
        <v>180</v>
      </c>
      <c r="L136" s="70" t="s">
        <v>181</v>
      </c>
      <c r="M136" s="68" t="s">
        <v>26</v>
      </c>
      <c r="N136" s="69" t="s">
        <v>27</v>
      </c>
      <c r="P136" s="20" t="s">
        <v>228</v>
      </c>
      <c r="Q136" s="20" t="s">
        <v>63</v>
      </c>
      <c r="R136" s="20" t="s">
        <v>42</v>
      </c>
      <c r="S136" s="20" t="s">
        <v>37</v>
      </c>
      <c r="T136" s="20" t="s">
        <v>61</v>
      </c>
      <c r="U136" s="20" t="s">
        <v>98</v>
      </c>
      <c r="V136" s="20" t="s">
        <v>220</v>
      </c>
      <c r="W136" s="20" t="s">
        <v>29</v>
      </c>
      <c r="X136" s="20" t="s">
        <v>92</v>
      </c>
      <c r="Y136" s="20" t="s">
        <v>127</v>
      </c>
      <c r="Z136" s="20" t="s">
        <v>96</v>
      </c>
      <c r="AA136" s="20" t="s">
        <v>64</v>
      </c>
      <c r="AB136" s="20" t="s">
        <v>279</v>
      </c>
      <c r="AC136" s="20" t="s">
        <v>65</v>
      </c>
      <c r="AD136" s="20" t="s">
        <v>271</v>
      </c>
      <c r="AE136" s="20" t="s">
        <v>66</v>
      </c>
      <c r="AF136" s="20" t="s">
        <v>34</v>
      </c>
      <c r="AG136" s="20" t="s">
        <v>41</v>
      </c>
      <c r="AH136" s="20" t="s">
        <v>32</v>
      </c>
      <c r="AI136" s="20" t="s">
        <v>36</v>
      </c>
      <c r="AJ136" s="20" t="s">
        <v>400</v>
      </c>
      <c r="AK136" s="20" t="s">
        <v>67</v>
      </c>
      <c r="AL136" s="20" t="s">
        <v>68</v>
      </c>
      <c r="AM136" s="20" t="s">
        <v>229</v>
      </c>
      <c r="AN136" s="20" t="s">
        <v>398</v>
      </c>
      <c r="AO136" s="20" t="s">
        <v>104</v>
      </c>
      <c r="AP136" s="20" t="s">
        <v>230</v>
      </c>
      <c r="AQ136" s="20" t="s">
        <v>118</v>
      </c>
      <c r="AR136" s="20" t="s">
        <v>238</v>
      </c>
      <c r="AS136" s="20" t="s">
        <v>231</v>
      </c>
    </row>
    <row r="137" spans="1:48" s="9" customFormat="1" hidden="1" x14ac:dyDescent="0.35">
      <c r="A137" s="14"/>
      <c r="B137" s="37"/>
      <c r="C137" s="14"/>
      <c r="D137" s="14"/>
      <c r="E137" s="87"/>
      <c r="F137" s="12"/>
      <c r="G137" s="12"/>
      <c r="H137" s="22"/>
      <c r="I137" s="77"/>
      <c r="J137" s="88"/>
      <c r="K137" s="89"/>
      <c r="L137" s="90"/>
      <c r="M137" s="91"/>
      <c r="N137" s="92"/>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row>
    <row r="138" spans="1:48" s="9" customFormat="1" hidden="1" x14ac:dyDescent="0.35">
      <c r="A138" s="5" t="s">
        <v>134</v>
      </c>
      <c r="B138" s="57">
        <v>43349</v>
      </c>
      <c r="C138" s="14" t="s">
        <v>13</v>
      </c>
      <c r="D138" s="14" t="s">
        <v>352</v>
      </c>
      <c r="E138" s="94"/>
      <c r="F138" s="12"/>
      <c r="G138" s="12"/>
      <c r="H138" s="22">
        <f>SUM(F138:G138)</f>
        <v>0</v>
      </c>
      <c r="I138" s="170"/>
      <c r="J138" s="93">
        <f>J134+E138-H138</f>
        <v>0</v>
      </c>
      <c r="K138" s="89"/>
      <c r="L138" s="90">
        <v>1</v>
      </c>
      <c r="M138" s="91"/>
      <c r="N138" s="92"/>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row>
    <row r="139" spans="1:48" hidden="1" x14ac:dyDescent="0.35">
      <c r="A139" s="5"/>
      <c r="B139" s="57">
        <v>43361</v>
      </c>
      <c r="C139" s="9" t="s">
        <v>4</v>
      </c>
      <c r="D139" s="9" t="s">
        <v>135</v>
      </c>
      <c r="E139" s="12"/>
      <c r="F139" s="12"/>
      <c r="G139" s="12"/>
      <c r="H139" s="22">
        <f>SUM(F139:G139)</f>
        <v>0</v>
      </c>
      <c r="I139" s="74"/>
      <c r="J139" s="18">
        <f>J138+E139-H139</f>
        <v>0</v>
      </c>
      <c r="K139" s="18"/>
      <c r="L139" s="49">
        <v>1</v>
      </c>
      <c r="M139" s="15"/>
      <c r="N139" s="15" t="s">
        <v>108</v>
      </c>
    </row>
    <row r="140" spans="1:48" hidden="1" x14ac:dyDescent="0.35">
      <c r="A140" s="5"/>
      <c r="B140" s="57">
        <v>43361</v>
      </c>
      <c r="C140" s="9" t="s">
        <v>9</v>
      </c>
      <c r="D140" s="9" t="s">
        <v>136</v>
      </c>
      <c r="E140" s="12"/>
      <c r="F140" s="12"/>
      <c r="G140" s="12"/>
      <c r="H140" s="22">
        <f t="shared" ref="H140:H148" si="19">SUM(F140:G140)</f>
        <v>0</v>
      </c>
      <c r="I140" s="74"/>
      <c r="J140" s="18">
        <f>J139+E140-H140</f>
        <v>0</v>
      </c>
      <c r="K140" s="18"/>
      <c r="L140" s="48">
        <v>1</v>
      </c>
      <c r="M140" s="15"/>
      <c r="N140" s="15" t="s">
        <v>106</v>
      </c>
    </row>
    <row r="141" spans="1:48" hidden="1" x14ac:dyDescent="0.35">
      <c r="B141" s="57">
        <v>43361</v>
      </c>
      <c r="C141" s="9" t="s">
        <v>11</v>
      </c>
      <c r="D141" s="9" t="s">
        <v>137</v>
      </c>
      <c r="E141" s="12"/>
      <c r="F141" s="12"/>
      <c r="G141" s="12"/>
      <c r="H141" s="22">
        <f t="shared" si="19"/>
        <v>0</v>
      </c>
      <c r="I141" s="74"/>
      <c r="J141" s="18">
        <f t="shared" ref="J141:J148" si="20">J140+E141-H141</f>
        <v>0</v>
      </c>
      <c r="K141" s="18"/>
      <c r="L141" s="49">
        <v>1</v>
      </c>
      <c r="M141" s="3" t="s">
        <v>30</v>
      </c>
      <c r="N141" s="3" t="s">
        <v>31</v>
      </c>
    </row>
    <row r="142" spans="1:48" hidden="1" x14ac:dyDescent="0.35">
      <c r="B142" s="57">
        <v>43361</v>
      </c>
      <c r="C142" s="9" t="s">
        <v>13</v>
      </c>
      <c r="D142" s="9" t="s">
        <v>138</v>
      </c>
      <c r="E142" s="12"/>
      <c r="F142" s="59"/>
      <c r="G142" s="12"/>
      <c r="H142" s="22">
        <f t="shared" si="19"/>
        <v>0</v>
      </c>
      <c r="I142" s="74"/>
      <c r="J142" s="18">
        <f t="shared" si="20"/>
        <v>0</v>
      </c>
      <c r="K142" s="18"/>
      <c r="L142" s="49">
        <v>1</v>
      </c>
      <c r="M142" s="3" t="s">
        <v>28</v>
      </c>
      <c r="N142" s="3" t="s">
        <v>35</v>
      </c>
    </row>
    <row r="143" spans="1:48" hidden="1" x14ac:dyDescent="0.35">
      <c r="B143" s="57">
        <v>43361</v>
      </c>
      <c r="C143" s="9" t="s">
        <v>49</v>
      </c>
      <c r="D143" s="9" t="s">
        <v>139</v>
      </c>
      <c r="E143" s="12"/>
      <c r="F143" s="59"/>
      <c r="G143" s="12"/>
      <c r="H143" s="22">
        <f t="shared" si="19"/>
        <v>0</v>
      </c>
      <c r="I143" s="74"/>
      <c r="J143" s="18">
        <f t="shared" si="20"/>
        <v>0</v>
      </c>
      <c r="K143" s="18"/>
      <c r="L143" s="49">
        <v>1</v>
      </c>
      <c r="M143" s="3" t="s">
        <v>28</v>
      </c>
      <c r="N143" s="3" t="s">
        <v>35</v>
      </c>
    </row>
    <row r="144" spans="1:48" hidden="1" x14ac:dyDescent="0.35">
      <c r="B144" s="57">
        <v>43361</v>
      </c>
      <c r="C144" s="9" t="s">
        <v>15</v>
      </c>
      <c r="D144" s="9" t="s">
        <v>240</v>
      </c>
      <c r="E144" s="12"/>
      <c r="F144" s="12"/>
      <c r="G144" s="12"/>
      <c r="H144" s="22">
        <f t="shared" si="19"/>
        <v>0</v>
      </c>
      <c r="I144" s="74"/>
      <c r="J144" s="18">
        <f t="shared" si="20"/>
        <v>0</v>
      </c>
      <c r="K144" s="18"/>
      <c r="L144" s="49">
        <v>1</v>
      </c>
      <c r="M144" s="3" t="s">
        <v>28</v>
      </c>
      <c r="N144" s="3" t="s">
        <v>221</v>
      </c>
    </row>
    <row r="145" spans="1:48" hidden="1" x14ac:dyDescent="0.35">
      <c r="B145" s="57">
        <v>43361</v>
      </c>
      <c r="C145" s="9" t="s">
        <v>47</v>
      </c>
      <c r="D145" s="9" t="s">
        <v>140</v>
      </c>
      <c r="E145" s="12"/>
      <c r="F145" s="12"/>
      <c r="G145" s="12"/>
      <c r="H145" s="22">
        <f t="shared" si="19"/>
        <v>0</v>
      </c>
      <c r="I145" s="74"/>
      <c r="J145" s="18">
        <f t="shared" si="20"/>
        <v>0</v>
      </c>
      <c r="K145" s="18"/>
      <c r="L145" s="49">
        <v>1</v>
      </c>
      <c r="M145" s="3" t="s">
        <v>30</v>
      </c>
      <c r="N145" s="9" t="s">
        <v>219</v>
      </c>
    </row>
    <row r="146" spans="1:48" hidden="1" x14ac:dyDescent="0.35">
      <c r="B146" s="57">
        <v>43361</v>
      </c>
      <c r="C146" s="9" t="s">
        <v>351</v>
      </c>
      <c r="D146" s="9" t="s">
        <v>241</v>
      </c>
      <c r="E146" s="60"/>
      <c r="F146" s="12"/>
      <c r="G146" s="12"/>
      <c r="H146" s="22">
        <f t="shared" si="19"/>
        <v>0</v>
      </c>
      <c r="I146" s="74"/>
      <c r="J146" s="18">
        <f t="shared" si="20"/>
        <v>0</v>
      </c>
      <c r="K146" s="18"/>
      <c r="L146" s="49">
        <v>1</v>
      </c>
      <c r="M146" s="3" t="s">
        <v>28</v>
      </c>
      <c r="N146" s="3" t="s">
        <v>29</v>
      </c>
    </row>
    <row r="147" spans="1:48" hidden="1" x14ac:dyDescent="0.35">
      <c r="B147" s="57">
        <v>43361</v>
      </c>
      <c r="C147" s="9" t="s">
        <v>9</v>
      </c>
      <c r="D147" s="9" t="s">
        <v>116</v>
      </c>
      <c r="E147" s="12"/>
      <c r="F147" s="12"/>
      <c r="G147" s="12"/>
      <c r="H147" s="22">
        <f t="shared" si="19"/>
        <v>0</v>
      </c>
      <c r="I147" s="74"/>
      <c r="J147" s="18">
        <f t="shared" si="20"/>
        <v>0</v>
      </c>
      <c r="K147" s="18"/>
      <c r="L147" s="49">
        <v>1</v>
      </c>
      <c r="M147" s="3" t="s">
        <v>114</v>
      </c>
    </row>
    <row r="148" spans="1:48" hidden="1" x14ac:dyDescent="0.35">
      <c r="B148" s="57">
        <v>43361</v>
      </c>
      <c r="C148" s="9" t="s">
        <v>9</v>
      </c>
      <c r="D148" s="9" t="s">
        <v>117</v>
      </c>
      <c r="E148" s="12"/>
      <c r="F148" s="12"/>
      <c r="G148" s="12"/>
      <c r="H148" s="22">
        <f t="shared" si="19"/>
        <v>0</v>
      </c>
      <c r="I148" s="74"/>
      <c r="J148" s="18">
        <f t="shared" si="20"/>
        <v>0</v>
      </c>
      <c r="K148" s="18"/>
      <c r="L148" s="49">
        <v>1</v>
      </c>
      <c r="M148" s="3" t="s">
        <v>114</v>
      </c>
    </row>
    <row r="149" spans="1:48" ht="24" hidden="1" thickBot="1" x14ac:dyDescent="0.4">
      <c r="B149" s="57"/>
      <c r="C149" s="9"/>
      <c r="D149" s="9"/>
      <c r="E149" s="12"/>
      <c r="F149" s="60"/>
      <c r="G149" s="12"/>
      <c r="H149" s="12"/>
      <c r="I149" s="74"/>
      <c r="J149" s="18"/>
      <c r="K149" s="18"/>
      <c r="L149" s="49"/>
    </row>
    <row r="150" spans="1:48" ht="24" hidden="1" thickBot="1" x14ac:dyDescent="0.4">
      <c r="B150" s="6" t="s">
        <v>22</v>
      </c>
      <c r="C150" s="7"/>
      <c r="D150" s="7"/>
      <c r="E150" s="13">
        <f>SUM(E138:E148)</f>
        <v>0</v>
      </c>
      <c r="F150" s="13">
        <f t="shared" ref="F150:H150" si="21">SUM(F138:F148)</f>
        <v>0</v>
      </c>
      <c r="G150" s="13">
        <f t="shared" si="21"/>
        <v>0</v>
      </c>
      <c r="H150" s="13">
        <f t="shared" si="21"/>
        <v>0</v>
      </c>
      <c r="I150" s="75"/>
      <c r="J150" s="19">
        <f>J148</f>
        <v>0</v>
      </c>
      <c r="K150" s="13">
        <f>SUM(K139:K148)</f>
        <v>0</v>
      </c>
      <c r="L150" s="49"/>
      <c r="O150" s="8" t="s">
        <v>60</v>
      </c>
      <c r="P150" s="29">
        <f>SUM(P138:P148)</f>
        <v>0</v>
      </c>
      <c r="Q150" s="29">
        <f t="shared" ref="Q150:AS150" si="22">SUM(Q138:Q148)</f>
        <v>0</v>
      </c>
      <c r="R150" s="29">
        <f t="shared" si="22"/>
        <v>0</v>
      </c>
      <c r="S150" s="29">
        <f t="shared" si="22"/>
        <v>0</v>
      </c>
      <c r="T150" s="29">
        <f t="shared" si="22"/>
        <v>0</v>
      </c>
      <c r="U150" s="29">
        <f t="shared" si="22"/>
        <v>0</v>
      </c>
      <c r="V150" s="29">
        <f t="shared" si="22"/>
        <v>0</v>
      </c>
      <c r="W150" s="29">
        <f t="shared" si="22"/>
        <v>0</v>
      </c>
      <c r="X150" s="29">
        <f t="shared" si="22"/>
        <v>0</v>
      </c>
      <c r="Y150" s="29">
        <f t="shared" si="22"/>
        <v>0</v>
      </c>
      <c r="Z150" s="29">
        <f t="shared" si="22"/>
        <v>0</v>
      </c>
      <c r="AA150" s="29">
        <f t="shared" si="22"/>
        <v>0</v>
      </c>
      <c r="AB150" s="29">
        <f t="shared" si="22"/>
        <v>0</v>
      </c>
      <c r="AC150" s="29">
        <f t="shared" si="22"/>
        <v>0</v>
      </c>
      <c r="AD150" s="29">
        <f t="shared" si="22"/>
        <v>0</v>
      </c>
      <c r="AE150" s="29">
        <f t="shared" si="22"/>
        <v>0</v>
      </c>
      <c r="AF150" s="29">
        <f t="shared" si="22"/>
        <v>0</v>
      </c>
      <c r="AG150" s="29">
        <f t="shared" si="22"/>
        <v>0</v>
      </c>
      <c r="AH150" s="29">
        <f t="shared" si="22"/>
        <v>0</v>
      </c>
      <c r="AI150" s="29">
        <f t="shared" si="22"/>
        <v>0</v>
      </c>
      <c r="AJ150" s="29">
        <f t="shared" si="22"/>
        <v>0</v>
      </c>
      <c r="AK150" s="29">
        <f t="shared" si="22"/>
        <v>0</v>
      </c>
      <c r="AL150" s="29">
        <f t="shared" si="22"/>
        <v>0</v>
      </c>
      <c r="AM150" s="29">
        <f t="shared" si="22"/>
        <v>0</v>
      </c>
      <c r="AN150" s="29">
        <f t="shared" si="22"/>
        <v>0</v>
      </c>
      <c r="AO150" s="29">
        <f t="shared" si="22"/>
        <v>0</v>
      </c>
      <c r="AP150" s="29">
        <f t="shared" si="22"/>
        <v>0</v>
      </c>
      <c r="AQ150" s="29">
        <f t="shared" si="22"/>
        <v>0</v>
      </c>
      <c r="AR150" s="29">
        <f t="shared" si="22"/>
        <v>0</v>
      </c>
      <c r="AS150" s="29">
        <f t="shared" si="22"/>
        <v>0</v>
      </c>
      <c r="AT150" s="23">
        <f>SUM(P150:AM150)</f>
        <v>0</v>
      </c>
      <c r="AU150" s="31" t="s">
        <v>69</v>
      </c>
      <c r="AV150" s="32"/>
    </row>
    <row r="151" spans="1:48" s="9" customFormat="1" hidden="1" x14ac:dyDescent="0.35">
      <c r="B151" s="37"/>
      <c r="C151" s="14"/>
      <c r="D151" s="14"/>
      <c r="E151" s="38"/>
      <c r="F151" s="38"/>
      <c r="G151" s="38"/>
      <c r="H151" s="38"/>
      <c r="I151" s="76"/>
      <c r="J151" s="18"/>
      <c r="K151" s="18"/>
      <c r="L151" s="49"/>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4"/>
      <c r="AU151" s="14"/>
      <c r="AV151" s="14"/>
    </row>
    <row r="152" spans="1:48" hidden="1" x14ac:dyDescent="0.35">
      <c r="A152" s="5" t="s">
        <v>141</v>
      </c>
      <c r="B152" s="57">
        <v>43389</v>
      </c>
      <c r="C152" s="9" t="s">
        <v>4</v>
      </c>
      <c r="D152" s="9" t="s">
        <v>142</v>
      </c>
      <c r="E152" s="12"/>
      <c r="F152" s="12"/>
      <c r="G152" s="12"/>
      <c r="H152" s="22">
        <f t="shared" ref="H152:H164" si="23">SUM(F152:G152)</f>
        <v>0</v>
      </c>
      <c r="I152" s="74"/>
      <c r="J152" s="18">
        <f>J150+E152-H152</f>
        <v>0</v>
      </c>
      <c r="K152" s="18"/>
      <c r="L152" s="49"/>
      <c r="M152" s="15"/>
      <c r="N152" s="15" t="s">
        <v>108</v>
      </c>
    </row>
    <row r="153" spans="1:48" hidden="1" x14ac:dyDescent="0.35">
      <c r="A153" s="5"/>
      <c r="B153" s="57">
        <v>43389</v>
      </c>
      <c r="C153" s="9" t="s">
        <v>9</v>
      </c>
      <c r="D153" s="9" t="s">
        <v>143</v>
      </c>
      <c r="E153" s="12"/>
      <c r="F153" s="12"/>
      <c r="G153" s="12"/>
      <c r="H153" s="22">
        <f t="shared" si="23"/>
        <v>0</v>
      </c>
      <c r="I153" s="74"/>
      <c r="J153" s="18">
        <f>J152+E153-H153</f>
        <v>0</v>
      </c>
      <c r="K153" s="18"/>
      <c r="L153" s="49"/>
      <c r="M153" s="15"/>
      <c r="N153" s="15" t="s">
        <v>106</v>
      </c>
    </row>
    <row r="154" spans="1:48" hidden="1" x14ac:dyDescent="0.35">
      <c r="B154" s="57">
        <v>43389</v>
      </c>
      <c r="C154" s="9" t="s">
        <v>11</v>
      </c>
      <c r="D154" s="9" t="s">
        <v>144</v>
      </c>
      <c r="E154" s="12"/>
      <c r="F154" s="12"/>
      <c r="G154" s="12"/>
      <c r="H154" s="22">
        <f t="shared" si="23"/>
        <v>0</v>
      </c>
      <c r="I154" s="74"/>
      <c r="J154" s="18">
        <f t="shared" ref="J154:J164" si="24">J153+E154-H154</f>
        <v>0</v>
      </c>
      <c r="K154" s="18"/>
      <c r="L154" s="49"/>
      <c r="M154" s="3" t="s">
        <v>30</v>
      </c>
      <c r="N154" s="3" t="s">
        <v>31</v>
      </c>
    </row>
    <row r="155" spans="1:48" hidden="1" x14ac:dyDescent="0.35">
      <c r="B155" s="57">
        <v>43389</v>
      </c>
      <c r="C155" s="9" t="s">
        <v>13</v>
      </c>
      <c r="D155" s="9" t="s">
        <v>145</v>
      </c>
      <c r="E155" s="12"/>
      <c r="F155" s="59"/>
      <c r="G155" s="12"/>
      <c r="H155" s="22">
        <f t="shared" si="23"/>
        <v>0</v>
      </c>
      <c r="I155" s="74"/>
      <c r="J155" s="18">
        <f t="shared" si="24"/>
        <v>0</v>
      </c>
      <c r="K155" s="18"/>
      <c r="L155" s="49"/>
      <c r="M155" s="3" t="s">
        <v>28</v>
      </c>
      <c r="N155" s="3" t="s">
        <v>35</v>
      </c>
    </row>
    <row r="156" spans="1:48" hidden="1" x14ac:dyDescent="0.35">
      <c r="B156" s="57">
        <v>43389</v>
      </c>
      <c r="C156" s="9" t="s">
        <v>49</v>
      </c>
      <c r="D156" s="9" t="s">
        <v>146</v>
      </c>
      <c r="E156" s="12"/>
      <c r="F156" s="59"/>
      <c r="G156" s="12"/>
      <c r="H156" s="22">
        <f t="shared" si="23"/>
        <v>0</v>
      </c>
      <c r="I156" s="74"/>
      <c r="J156" s="18">
        <f t="shared" si="24"/>
        <v>0</v>
      </c>
      <c r="K156" s="18"/>
      <c r="L156" s="49"/>
      <c r="M156" s="3" t="s">
        <v>28</v>
      </c>
      <c r="N156" s="3" t="s">
        <v>35</v>
      </c>
    </row>
    <row r="157" spans="1:48" hidden="1" x14ac:dyDescent="0.35">
      <c r="B157" s="57">
        <v>43389</v>
      </c>
      <c r="C157" s="9" t="s">
        <v>4</v>
      </c>
      <c r="D157" s="9" t="s">
        <v>150</v>
      </c>
      <c r="E157" s="12"/>
      <c r="F157" s="59"/>
      <c r="G157" s="12"/>
      <c r="H157" s="22">
        <f t="shared" si="23"/>
        <v>0</v>
      </c>
      <c r="I157" s="74"/>
      <c r="J157" s="18">
        <f t="shared" si="24"/>
        <v>0</v>
      </c>
      <c r="K157" s="18"/>
      <c r="L157" s="49"/>
      <c r="M157" s="3" t="s">
        <v>28</v>
      </c>
      <c r="N157" s="3" t="s">
        <v>95</v>
      </c>
    </row>
    <row r="158" spans="1:48" hidden="1" x14ac:dyDescent="0.35">
      <c r="B158" s="57">
        <v>43389</v>
      </c>
      <c r="C158" s="9" t="s">
        <v>149</v>
      </c>
      <c r="D158" s="9" t="s">
        <v>353</v>
      </c>
      <c r="E158" s="12"/>
      <c r="F158" s="12"/>
      <c r="G158" s="12"/>
      <c r="H158" s="22">
        <f t="shared" si="23"/>
        <v>0</v>
      </c>
      <c r="I158" s="74"/>
      <c r="J158" s="18">
        <f t="shared" si="24"/>
        <v>0</v>
      </c>
      <c r="K158" s="18"/>
      <c r="L158" s="49"/>
      <c r="M158" s="3" t="s">
        <v>28</v>
      </c>
      <c r="N158" s="3" t="s">
        <v>221</v>
      </c>
    </row>
    <row r="159" spans="1:48" hidden="1" x14ac:dyDescent="0.35">
      <c r="B159" s="57">
        <v>43389</v>
      </c>
      <c r="C159" s="9" t="s">
        <v>47</v>
      </c>
      <c r="D159" s="9" t="s">
        <v>147</v>
      </c>
      <c r="E159" s="12"/>
      <c r="F159" s="12"/>
      <c r="G159" s="12"/>
      <c r="H159" s="22">
        <f t="shared" si="23"/>
        <v>0</v>
      </c>
      <c r="I159" s="74"/>
      <c r="J159" s="18">
        <f t="shared" si="24"/>
        <v>0</v>
      </c>
      <c r="K159" s="18"/>
      <c r="L159" s="49"/>
      <c r="M159" s="3" t="s">
        <v>30</v>
      </c>
      <c r="N159" s="9" t="s">
        <v>219</v>
      </c>
    </row>
    <row r="160" spans="1:48" hidden="1" x14ac:dyDescent="0.35">
      <c r="B160" s="57">
        <v>43389</v>
      </c>
      <c r="C160" s="9" t="s">
        <v>245</v>
      </c>
      <c r="D160" s="9" t="s">
        <v>354</v>
      </c>
      <c r="E160" s="60"/>
      <c r="F160" s="12"/>
      <c r="G160" s="12"/>
      <c r="H160" s="22">
        <f t="shared" si="23"/>
        <v>0</v>
      </c>
      <c r="I160" s="74"/>
      <c r="J160" s="18">
        <f t="shared" si="24"/>
        <v>0</v>
      </c>
      <c r="K160" s="18"/>
      <c r="L160" s="49"/>
      <c r="M160" s="3" t="s">
        <v>30</v>
      </c>
      <c r="N160" s="3" t="s">
        <v>40</v>
      </c>
    </row>
    <row r="161" spans="1:48" hidden="1" x14ac:dyDescent="0.35">
      <c r="B161" s="57">
        <v>43404</v>
      </c>
      <c r="C161" s="9" t="s">
        <v>9</v>
      </c>
      <c r="D161" s="9" t="s">
        <v>355</v>
      </c>
      <c r="E161" s="60"/>
      <c r="F161" s="12"/>
      <c r="G161" s="12"/>
      <c r="H161" s="22">
        <f t="shared" si="23"/>
        <v>0</v>
      </c>
      <c r="I161" s="74"/>
      <c r="J161" s="18">
        <f t="shared" si="24"/>
        <v>0</v>
      </c>
      <c r="K161" s="18"/>
      <c r="L161" s="49"/>
      <c r="M161" s="3" t="s">
        <v>198</v>
      </c>
    </row>
    <row r="162" spans="1:48" hidden="1" x14ac:dyDescent="0.35">
      <c r="B162" s="57">
        <v>43404</v>
      </c>
      <c r="C162" s="9" t="s">
        <v>9</v>
      </c>
      <c r="D162" s="9" t="s">
        <v>356</v>
      </c>
      <c r="E162" s="60"/>
      <c r="F162" s="12"/>
      <c r="G162" s="12"/>
      <c r="H162" s="22">
        <f t="shared" si="23"/>
        <v>0</v>
      </c>
      <c r="I162" s="74"/>
      <c r="J162" s="18">
        <f t="shared" si="24"/>
        <v>0</v>
      </c>
      <c r="K162" s="18"/>
      <c r="L162" s="49"/>
      <c r="M162" s="3" t="s">
        <v>198</v>
      </c>
    </row>
    <row r="163" spans="1:48" hidden="1" x14ac:dyDescent="0.35">
      <c r="B163" s="57">
        <v>43404</v>
      </c>
      <c r="C163" s="9" t="s">
        <v>9</v>
      </c>
      <c r="D163" s="9" t="s">
        <v>116</v>
      </c>
      <c r="E163" s="12"/>
      <c r="F163" s="12"/>
      <c r="G163" s="12"/>
      <c r="H163" s="22">
        <f t="shared" si="23"/>
        <v>0</v>
      </c>
      <c r="I163" s="74"/>
      <c r="J163" s="18">
        <f t="shared" si="24"/>
        <v>0</v>
      </c>
      <c r="K163" s="18"/>
      <c r="L163" s="49"/>
      <c r="M163" s="3" t="s">
        <v>114</v>
      </c>
      <c r="AS163" s="12"/>
    </row>
    <row r="164" spans="1:48" hidden="1" x14ac:dyDescent="0.35">
      <c r="B164" s="57">
        <v>43404</v>
      </c>
      <c r="C164" s="9" t="s">
        <v>9</v>
      </c>
      <c r="D164" s="9" t="s">
        <v>117</v>
      </c>
      <c r="E164" s="12"/>
      <c r="F164" s="12"/>
      <c r="G164" s="12"/>
      <c r="H164" s="22">
        <f t="shared" si="23"/>
        <v>0</v>
      </c>
      <c r="I164" s="74"/>
      <c r="J164" s="18">
        <f t="shared" si="24"/>
        <v>0</v>
      </c>
      <c r="K164" s="18"/>
      <c r="L164" s="49"/>
      <c r="M164" s="3" t="s">
        <v>114</v>
      </c>
      <c r="AS164" s="12"/>
    </row>
    <row r="165" spans="1:48" ht="24" hidden="1" thickBot="1" x14ac:dyDescent="0.4">
      <c r="B165" s="57"/>
      <c r="C165" s="9"/>
      <c r="D165" s="9"/>
      <c r="E165" s="12"/>
      <c r="F165" s="60"/>
      <c r="G165" s="12"/>
      <c r="H165" s="12"/>
      <c r="I165" s="74"/>
      <c r="J165" s="18"/>
      <c r="K165" s="18"/>
    </row>
    <row r="166" spans="1:48" ht="24" hidden="1" thickBot="1" x14ac:dyDescent="0.4">
      <c r="B166" s="6" t="s">
        <v>22</v>
      </c>
      <c r="C166" s="7"/>
      <c r="D166" s="7"/>
      <c r="E166" s="13">
        <f>SUM(E152:E164)</f>
        <v>0</v>
      </c>
      <c r="F166" s="13">
        <f>SUM(F152:F164)</f>
        <v>0</v>
      </c>
      <c r="G166" s="13">
        <f>SUM(G152:G164)</f>
        <v>0</v>
      </c>
      <c r="H166" s="13">
        <f>SUM(H152:H164)</f>
        <v>0</v>
      </c>
      <c r="I166" s="75"/>
      <c r="J166" s="19">
        <f>J164</f>
        <v>0</v>
      </c>
      <c r="K166" s="13">
        <f>SUM(K152:K164)</f>
        <v>0</v>
      </c>
      <c r="O166" s="8" t="s">
        <v>60</v>
      </c>
      <c r="P166" s="29">
        <f t="shared" ref="P166:AR166" si="25">SUM(P152:P164)</f>
        <v>0</v>
      </c>
      <c r="Q166" s="29">
        <f t="shared" si="25"/>
        <v>0</v>
      </c>
      <c r="R166" s="29">
        <f t="shared" si="25"/>
        <v>0</v>
      </c>
      <c r="S166" s="29">
        <f t="shared" si="25"/>
        <v>0</v>
      </c>
      <c r="T166" s="29">
        <f t="shared" si="25"/>
        <v>0</v>
      </c>
      <c r="U166" s="29">
        <f t="shared" si="25"/>
        <v>0</v>
      </c>
      <c r="V166" s="29">
        <f t="shared" si="25"/>
        <v>0</v>
      </c>
      <c r="W166" s="29">
        <f t="shared" si="25"/>
        <v>0</v>
      </c>
      <c r="X166" s="29">
        <f t="shared" si="25"/>
        <v>0</v>
      </c>
      <c r="Y166" s="29">
        <f t="shared" si="25"/>
        <v>0</v>
      </c>
      <c r="Z166" s="29">
        <f t="shared" si="25"/>
        <v>0</v>
      </c>
      <c r="AA166" s="29">
        <f t="shared" si="25"/>
        <v>0</v>
      </c>
      <c r="AB166" s="29">
        <f t="shared" si="25"/>
        <v>0</v>
      </c>
      <c r="AC166" s="29">
        <f t="shared" si="25"/>
        <v>0</v>
      </c>
      <c r="AD166" s="29">
        <f t="shared" si="25"/>
        <v>0</v>
      </c>
      <c r="AE166" s="29">
        <f t="shared" si="25"/>
        <v>0</v>
      </c>
      <c r="AF166" s="29">
        <f t="shared" si="25"/>
        <v>0</v>
      </c>
      <c r="AG166" s="29">
        <f t="shared" si="25"/>
        <v>0</v>
      </c>
      <c r="AH166" s="29">
        <f t="shared" si="25"/>
        <v>0</v>
      </c>
      <c r="AI166" s="29">
        <f t="shared" si="25"/>
        <v>0</v>
      </c>
      <c r="AJ166" s="29">
        <f t="shared" si="25"/>
        <v>0</v>
      </c>
      <c r="AK166" s="29">
        <f t="shared" si="25"/>
        <v>0</v>
      </c>
      <c r="AL166" s="29">
        <f t="shared" si="25"/>
        <v>0</v>
      </c>
      <c r="AM166" s="29">
        <f t="shared" si="25"/>
        <v>0</v>
      </c>
      <c r="AN166" s="29">
        <f t="shared" si="25"/>
        <v>0</v>
      </c>
      <c r="AO166" s="29">
        <f t="shared" si="25"/>
        <v>0</v>
      </c>
      <c r="AP166" s="29">
        <f t="shared" si="25"/>
        <v>0</v>
      </c>
      <c r="AQ166" s="29">
        <f t="shared" si="25"/>
        <v>0</v>
      </c>
      <c r="AR166" s="29">
        <f t="shared" si="25"/>
        <v>0</v>
      </c>
      <c r="AS166" s="29">
        <f>SUM(AS152:AS164)</f>
        <v>0</v>
      </c>
      <c r="AT166" s="23">
        <f>SUM(P166:AM166)</f>
        <v>0</v>
      </c>
      <c r="AU166" s="31" t="s">
        <v>69</v>
      </c>
      <c r="AV166" s="32"/>
    </row>
    <row r="167" spans="1:48" s="9" customFormat="1" hidden="1" x14ac:dyDescent="0.35">
      <c r="B167" s="37"/>
      <c r="C167" s="14"/>
      <c r="D167" s="14"/>
      <c r="E167" s="38"/>
      <c r="F167" s="38"/>
      <c r="G167" s="38"/>
      <c r="H167" s="38"/>
      <c r="I167" s="76"/>
      <c r="J167" s="18"/>
      <c r="K167" s="18"/>
      <c r="L167" s="49"/>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4"/>
      <c r="AU167" s="14"/>
      <c r="AV167" s="14"/>
    </row>
    <row r="168" spans="1:48" s="9" customFormat="1" hidden="1" x14ac:dyDescent="0.35">
      <c r="A168" s="5" t="s">
        <v>151</v>
      </c>
      <c r="B168" s="58">
        <v>43409</v>
      </c>
      <c r="C168" s="14" t="s">
        <v>9</v>
      </c>
      <c r="D168" s="14" t="s">
        <v>357</v>
      </c>
      <c r="E168" s="38"/>
      <c r="F168" s="38"/>
      <c r="G168" s="12"/>
      <c r="H168" s="22">
        <f>SUM(F168:G168)</f>
        <v>0</v>
      </c>
      <c r="I168" s="76"/>
      <c r="J168" s="18">
        <f>J164+E168-H168</f>
        <v>0</v>
      </c>
      <c r="K168" s="18"/>
      <c r="L168" s="49"/>
      <c r="N168" s="9" t="s">
        <v>269</v>
      </c>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4"/>
      <c r="AU168" s="14"/>
      <c r="AV168" s="14"/>
    </row>
    <row r="169" spans="1:48" s="9" customFormat="1" hidden="1" x14ac:dyDescent="0.35">
      <c r="A169" s="5"/>
      <c r="B169" s="58">
        <v>43409</v>
      </c>
      <c r="C169" s="14" t="s">
        <v>358</v>
      </c>
      <c r="D169" s="14" t="s">
        <v>359</v>
      </c>
      <c r="E169" s="38"/>
      <c r="F169" s="38"/>
      <c r="G169" s="12"/>
      <c r="H169" s="22">
        <f t="shared" ref="H169:H173" si="26">SUM(F169:G169)</f>
        <v>0</v>
      </c>
      <c r="I169" s="76"/>
      <c r="J169" s="18">
        <f>J168+E169-H169</f>
        <v>0</v>
      </c>
      <c r="K169" s="18"/>
      <c r="L169" s="49"/>
      <c r="M169" s="9" t="s">
        <v>33</v>
      </c>
      <c r="N169" s="9" t="s">
        <v>34</v>
      </c>
      <c r="P169" s="16"/>
      <c r="Q169" s="16"/>
      <c r="R169" s="16"/>
      <c r="S169" s="16"/>
      <c r="T169" s="16"/>
      <c r="U169" s="16"/>
      <c r="V169" s="16"/>
      <c r="W169" s="16"/>
      <c r="X169" s="16"/>
      <c r="Y169" s="16"/>
      <c r="Z169" s="16"/>
      <c r="AA169" s="16"/>
      <c r="AB169" s="16"/>
      <c r="AC169" s="16"/>
      <c r="AD169" s="16"/>
      <c r="AE169" s="16"/>
      <c r="AF169" s="16"/>
      <c r="AG169" s="16"/>
      <c r="AJ169" s="16"/>
      <c r="AK169" s="16"/>
      <c r="AL169" s="16"/>
      <c r="AM169" s="16"/>
      <c r="AN169" s="16"/>
      <c r="AO169" s="16"/>
      <c r="AP169" s="16"/>
      <c r="AQ169" s="16"/>
      <c r="AR169" s="16"/>
      <c r="AS169" s="16"/>
      <c r="AT169" s="14"/>
      <c r="AU169" s="14"/>
      <c r="AV169" s="14"/>
    </row>
    <row r="170" spans="1:48" s="9" customFormat="1" hidden="1" x14ac:dyDescent="0.35">
      <c r="A170" s="5"/>
      <c r="B170" s="58">
        <v>43411</v>
      </c>
      <c r="C170" s="14" t="s">
        <v>9</v>
      </c>
      <c r="D170" s="14" t="s">
        <v>357</v>
      </c>
      <c r="E170" s="38"/>
      <c r="F170" s="38"/>
      <c r="G170" s="12"/>
      <c r="H170" s="22">
        <f t="shared" si="26"/>
        <v>0</v>
      </c>
      <c r="I170" s="76"/>
      <c r="J170" s="18">
        <f t="shared" ref="J170:J189" si="27">J169+E170-H170</f>
        <v>0</v>
      </c>
      <c r="K170" s="18"/>
      <c r="L170" s="49"/>
      <c r="N170" s="9" t="s">
        <v>269</v>
      </c>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4"/>
      <c r="AU170" s="14"/>
      <c r="AV170" s="14"/>
    </row>
    <row r="171" spans="1:48" s="9" customFormat="1" hidden="1" x14ac:dyDescent="0.35">
      <c r="A171" s="5"/>
      <c r="B171" s="58">
        <v>43413</v>
      </c>
      <c r="C171" s="14" t="s">
        <v>9</v>
      </c>
      <c r="D171" s="14" t="s">
        <v>357</v>
      </c>
      <c r="E171" s="38"/>
      <c r="F171" s="38"/>
      <c r="G171" s="12"/>
      <c r="H171" s="22">
        <f t="shared" si="26"/>
        <v>0</v>
      </c>
      <c r="I171" s="76"/>
      <c r="J171" s="18">
        <f t="shared" si="27"/>
        <v>0</v>
      </c>
      <c r="K171" s="18"/>
      <c r="L171" s="49"/>
      <c r="N171" s="9" t="s">
        <v>269</v>
      </c>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4"/>
      <c r="AU171" s="14"/>
      <c r="AV171" s="14"/>
    </row>
    <row r="172" spans="1:48" s="9" customFormat="1" hidden="1" x14ac:dyDescent="0.35">
      <c r="A172" s="5"/>
      <c r="B172" s="58">
        <v>43417</v>
      </c>
      <c r="C172" s="14" t="s">
        <v>9</v>
      </c>
      <c r="D172" s="14" t="s">
        <v>357</v>
      </c>
      <c r="E172" s="38"/>
      <c r="F172" s="38"/>
      <c r="G172" s="12"/>
      <c r="H172" s="22">
        <f t="shared" si="26"/>
        <v>0</v>
      </c>
      <c r="I172" s="76"/>
      <c r="J172" s="18">
        <f t="shared" si="27"/>
        <v>0</v>
      </c>
      <c r="K172" s="18"/>
      <c r="L172" s="49"/>
      <c r="N172" s="9" t="s">
        <v>269</v>
      </c>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4"/>
      <c r="AU172" s="14"/>
      <c r="AV172" s="14"/>
    </row>
    <row r="173" spans="1:48" hidden="1" x14ac:dyDescent="0.35">
      <c r="B173" s="57">
        <v>43424</v>
      </c>
      <c r="C173" s="9" t="s">
        <v>4</v>
      </c>
      <c r="D173" s="9" t="s">
        <v>152</v>
      </c>
      <c r="E173" s="12"/>
      <c r="F173" s="12"/>
      <c r="G173" s="12"/>
      <c r="H173" s="22">
        <f t="shared" si="26"/>
        <v>0</v>
      </c>
      <c r="I173" s="74"/>
      <c r="J173" s="18">
        <f t="shared" si="27"/>
        <v>0</v>
      </c>
      <c r="K173" s="18"/>
      <c r="L173" s="49"/>
      <c r="M173" s="15"/>
      <c r="N173" s="15" t="s">
        <v>108</v>
      </c>
    </row>
    <row r="174" spans="1:48" hidden="1" x14ac:dyDescent="0.35">
      <c r="A174" s="5"/>
      <c r="B174" s="57">
        <v>43432</v>
      </c>
      <c r="C174" s="9" t="s">
        <v>9</v>
      </c>
      <c r="D174" s="9" t="s">
        <v>153</v>
      </c>
      <c r="E174" s="12"/>
      <c r="F174" s="12"/>
      <c r="G174" s="12"/>
      <c r="H174" s="22">
        <f t="shared" ref="H174:H189" si="28">SUM(F174:G174)</f>
        <v>0</v>
      </c>
      <c r="I174" s="74"/>
      <c r="J174" s="18">
        <f t="shared" si="27"/>
        <v>0</v>
      </c>
      <c r="K174" s="18"/>
      <c r="L174" s="49"/>
      <c r="M174" s="15"/>
      <c r="N174" s="15" t="s">
        <v>106</v>
      </c>
    </row>
    <row r="175" spans="1:48" hidden="1" x14ac:dyDescent="0.35">
      <c r="B175" s="57">
        <v>43424</v>
      </c>
      <c r="C175" s="9" t="s">
        <v>11</v>
      </c>
      <c r="D175" s="9" t="s">
        <v>154</v>
      </c>
      <c r="E175" s="12"/>
      <c r="F175" s="12"/>
      <c r="G175" s="12"/>
      <c r="H175" s="22">
        <f t="shared" si="28"/>
        <v>0</v>
      </c>
      <c r="I175" s="74"/>
      <c r="J175" s="18">
        <f t="shared" si="27"/>
        <v>0</v>
      </c>
      <c r="K175" s="18"/>
      <c r="L175" s="49"/>
      <c r="M175" s="3" t="s">
        <v>30</v>
      </c>
      <c r="N175" s="3" t="s">
        <v>31</v>
      </c>
    </row>
    <row r="176" spans="1:48" hidden="1" x14ac:dyDescent="0.35">
      <c r="B176" s="57">
        <v>43424</v>
      </c>
      <c r="C176" s="9" t="s">
        <v>13</v>
      </c>
      <c r="D176" s="9" t="s">
        <v>155</v>
      </c>
      <c r="E176" s="12"/>
      <c r="F176" s="59"/>
      <c r="G176" s="12"/>
      <c r="H176" s="22">
        <f t="shared" si="28"/>
        <v>0</v>
      </c>
      <c r="I176" s="74"/>
      <c r="J176" s="18">
        <f t="shared" si="27"/>
        <v>0</v>
      </c>
      <c r="K176" s="18"/>
      <c r="L176" s="49"/>
      <c r="M176" s="3" t="s">
        <v>28</v>
      </c>
      <c r="N176" s="3" t="s">
        <v>35</v>
      </c>
    </row>
    <row r="177" spans="2:48" hidden="1" x14ac:dyDescent="0.35">
      <c r="B177" s="57">
        <v>43424</v>
      </c>
      <c r="C177" s="9" t="s">
        <v>49</v>
      </c>
      <c r="D177" s="9" t="s">
        <v>156</v>
      </c>
      <c r="E177" s="12"/>
      <c r="F177" s="59"/>
      <c r="G177" s="12"/>
      <c r="H177" s="22">
        <f t="shared" si="28"/>
        <v>0</v>
      </c>
      <c r="I177" s="74"/>
      <c r="J177" s="18">
        <f t="shared" si="27"/>
        <v>0</v>
      </c>
      <c r="K177" s="18"/>
      <c r="L177" s="49"/>
      <c r="M177" s="3" t="s">
        <v>28</v>
      </c>
      <c r="N177" s="3" t="s">
        <v>35</v>
      </c>
    </row>
    <row r="178" spans="2:48" hidden="1" x14ac:dyDescent="0.35">
      <c r="B178" s="57">
        <v>43424</v>
      </c>
      <c r="C178" s="9" t="s">
        <v>149</v>
      </c>
      <c r="D178" s="9" t="s">
        <v>360</v>
      </c>
      <c r="E178" s="12"/>
      <c r="F178" s="12"/>
      <c r="G178" s="12"/>
      <c r="H178" s="22">
        <f t="shared" si="28"/>
        <v>0</v>
      </c>
      <c r="I178" s="74"/>
      <c r="J178" s="18">
        <f t="shared" si="27"/>
        <v>0</v>
      </c>
      <c r="K178" s="18"/>
      <c r="L178" s="49"/>
      <c r="M178" s="3" t="s">
        <v>28</v>
      </c>
      <c r="N178" s="3" t="s">
        <v>110</v>
      </c>
    </row>
    <row r="179" spans="2:48" hidden="1" x14ac:dyDescent="0.35">
      <c r="B179" s="57">
        <v>43424</v>
      </c>
      <c r="C179" s="9" t="s">
        <v>47</v>
      </c>
      <c r="D179" s="9" t="s">
        <v>165</v>
      </c>
      <c r="E179" s="12"/>
      <c r="F179" s="59"/>
      <c r="G179" s="12"/>
      <c r="H179" s="22">
        <f t="shared" si="28"/>
        <v>0</v>
      </c>
      <c r="I179" s="74"/>
      <c r="J179" s="18">
        <f t="shared" si="27"/>
        <v>0</v>
      </c>
      <c r="K179" s="18"/>
      <c r="L179" s="49"/>
      <c r="M179" s="3" t="s">
        <v>30</v>
      </c>
      <c r="N179" s="9" t="s">
        <v>219</v>
      </c>
      <c r="AH179" s="16"/>
      <c r="AI179" s="16"/>
    </row>
    <row r="180" spans="2:48" hidden="1" x14ac:dyDescent="0.35">
      <c r="B180" s="57">
        <v>43432</v>
      </c>
      <c r="C180" s="14" t="s">
        <v>243</v>
      </c>
      <c r="D180" s="14" t="s">
        <v>244</v>
      </c>
      <c r="E180" s="60"/>
      <c r="F180" s="12"/>
      <c r="G180" s="12"/>
      <c r="H180" s="22">
        <f t="shared" si="28"/>
        <v>0</v>
      </c>
      <c r="I180" s="74"/>
      <c r="J180" s="18">
        <f t="shared" si="27"/>
        <v>0</v>
      </c>
      <c r="K180" s="18">
        <v>25</v>
      </c>
      <c r="L180" s="49"/>
      <c r="M180" s="3" t="s">
        <v>28</v>
      </c>
      <c r="N180" s="3" t="s">
        <v>110</v>
      </c>
    </row>
    <row r="181" spans="2:48" hidden="1" x14ac:dyDescent="0.35">
      <c r="B181" s="57">
        <v>43424</v>
      </c>
      <c r="C181" s="9" t="s">
        <v>372</v>
      </c>
      <c r="D181" s="14" t="s">
        <v>366</v>
      </c>
      <c r="E181" s="60"/>
      <c r="F181" s="12"/>
      <c r="G181" s="12"/>
      <c r="H181" s="22">
        <f t="shared" si="28"/>
        <v>0</v>
      </c>
      <c r="I181" s="74"/>
      <c r="J181" s="18">
        <f t="shared" si="27"/>
        <v>0</v>
      </c>
      <c r="K181" s="18"/>
      <c r="L181" s="49"/>
      <c r="M181" s="3" t="s">
        <v>33</v>
      </c>
      <c r="N181" s="3" t="s">
        <v>367</v>
      </c>
    </row>
    <row r="182" spans="2:48" hidden="1" x14ac:dyDescent="0.35">
      <c r="B182" s="57">
        <v>43424</v>
      </c>
      <c r="C182" s="9" t="s">
        <v>9</v>
      </c>
      <c r="D182" s="9" t="s">
        <v>364</v>
      </c>
      <c r="E182" s="60"/>
      <c r="F182" s="12"/>
      <c r="G182" s="12"/>
      <c r="H182" s="22">
        <f t="shared" si="28"/>
        <v>0</v>
      </c>
      <c r="I182" s="74"/>
      <c r="J182" s="18">
        <f t="shared" si="27"/>
        <v>0</v>
      </c>
      <c r="K182" s="18"/>
      <c r="L182" s="49"/>
      <c r="N182" s="9" t="s">
        <v>269</v>
      </c>
    </row>
    <row r="183" spans="2:48" hidden="1" x14ac:dyDescent="0.35">
      <c r="B183" s="57">
        <v>43426</v>
      </c>
      <c r="C183" s="9" t="s">
        <v>368</v>
      </c>
      <c r="D183" s="9" t="s">
        <v>369</v>
      </c>
      <c r="E183" s="60"/>
      <c r="F183" s="12"/>
      <c r="G183" s="12"/>
      <c r="H183" s="22">
        <f t="shared" si="28"/>
        <v>0</v>
      </c>
      <c r="I183" s="74"/>
      <c r="J183" s="18">
        <f t="shared" si="27"/>
        <v>0</v>
      </c>
      <c r="K183" s="18"/>
      <c r="L183" s="49"/>
      <c r="M183" s="3" t="s">
        <v>33</v>
      </c>
      <c r="N183" s="3" t="s">
        <v>367</v>
      </c>
    </row>
    <row r="184" spans="2:48" hidden="1" x14ac:dyDescent="0.35">
      <c r="B184" s="57">
        <v>43424</v>
      </c>
      <c r="C184" s="9" t="s">
        <v>9</v>
      </c>
      <c r="D184" s="9" t="s">
        <v>365</v>
      </c>
      <c r="E184" s="60"/>
      <c r="F184" s="12"/>
      <c r="G184" s="12"/>
      <c r="H184" s="22">
        <f t="shared" si="28"/>
        <v>0</v>
      </c>
      <c r="I184" s="74"/>
      <c r="J184" s="18">
        <f t="shared" si="27"/>
        <v>0</v>
      </c>
      <c r="K184" s="18"/>
      <c r="L184" s="49"/>
      <c r="N184" s="9" t="s">
        <v>269</v>
      </c>
    </row>
    <row r="185" spans="2:48" hidden="1" x14ac:dyDescent="0.35">
      <c r="B185" s="57">
        <v>43433</v>
      </c>
      <c r="C185" s="9" t="s">
        <v>9</v>
      </c>
      <c r="D185" s="9" t="s">
        <v>361</v>
      </c>
      <c r="E185" s="60"/>
      <c r="F185" s="12"/>
      <c r="G185" s="12"/>
      <c r="H185" s="22">
        <f t="shared" si="28"/>
        <v>0</v>
      </c>
      <c r="I185" s="74"/>
      <c r="J185" s="18">
        <f t="shared" si="27"/>
        <v>0</v>
      </c>
      <c r="K185" s="18"/>
      <c r="L185" s="49"/>
      <c r="N185" s="9" t="s">
        <v>269</v>
      </c>
    </row>
    <row r="186" spans="2:48" hidden="1" x14ac:dyDescent="0.35">
      <c r="B186" s="57">
        <v>43433</v>
      </c>
      <c r="C186" s="9" t="s">
        <v>9</v>
      </c>
      <c r="D186" s="9" t="s">
        <v>362</v>
      </c>
      <c r="E186" s="60"/>
      <c r="F186" s="12"/>
      <c r="G186" s="12"/>
      <c r="H186" s="22">
        <f t="shared" si="28"/>
        <v>0</v>
      </c>
      <c r="I186" s="74"/>
      <c r="J186" s="18">
        <f t="shared" si="27"/>
        <v>0</v>
      </c>
      <c r="K186" s="18"/>
      <c r="L186" s="49"/>
      <c r="N186" s="9" t="s">
        <v>269</v>
      </c>
    </row>
    <row r="187" spans="2:48" hidden="1" x14ac:dyDescent="0.35">
      <c r="B187" s="57">
        <v>43434</v>
      </c>
      <c r="C187" s="9" t="s">
        <v>9</v>
      </c>
      <c r="D187" s="9" t="s">
        <v>363</v>
      </c>
      <c r="E187" s="60"/>
      <c r="F187" s="12"/>
      <c r="G187" s="12"/>
      <c r="H187" s="22">
        <f t="shared" si="28"/>
        <v>0</v>
      </c>
      <c r="I187" s="74"/>
      <c r="J187" s="18">
        <f t="shared" si="27"/>
        <v>0</v>
      </c>
      <c r="K187" s="18"/>
      <c r="L187" s="49"/>
      <c r="N187" s="9" t="s">
        <v>269</v>
      </c>
    </row>
    <row r="188" spans="2:48" hidden="1" x14ac:dyDescent="0.35">
      <c r="B188" s="57">
        <v>43424</v>
      </c>
      <c r="C188" s="9" t="s">
        <v>9</v>
      </c>
      <c r="D188" s="9" t="s">
        <v>116</v>
      </c>
      <c r="E188" s="12"/>
      <c r="F188" s="60"/>
      <c r="G188" s="12"/>
      <c r="H188" s="22">
        <f t="shared" si="28"/>
        <v>0</v>
      </c>
      <c r="I188" s="74"/>
      <c r="J188" s="18">
        <f t="shared" si="27"/>
        <v>0</v>
      </c>
      <c r="K188" s="18"/>
      <c r="L188" s="49"/>
      <c r="M188" s="3" t="s">
        <v>114</v>
      </c>
      <c r="N188" s="9" t="s">
        <v>269</v>
      </c>
    </row>
    <row r="189" spans="2:48" hidden="1" x14ac:dyDescent="0.35">
      <c r="B189" s="57">
        <v>43424</v>
      </c>
      <c r="C189" s="9" t="s">
        <v>9</v>
      </c>
      <c r="D189" s="9" t="s">
        <v>117</v>
      </c>
      <c r="E189" s="12"/>
      <c r="F189" s="60"/>
      <c r="G189" s="12"/>
      <c r="H189" s="22">
        <f t="shared" si="28"/>
        <v>0</v>
      </c>
      <c r="I189" s="74"/>
      <c r="J189" s="18">
        <f t="shared" si="27"/>
        <v>0</v>
      </c>
      <c r="K189" s="18"/>
      <c r="L189" s="49"/>
      <c r="M189" s="3" t="s">
        <v>114</v>
      </c>
      <c r="N189" s="9" t="s">
        <v>269</v>
      </c>
    </row>
    <row r="190" spans="2:48" ht="24" hidden="1" thickBot="1" x14ac:dyDescent="0.4">
      <c r="B190" s="57"/>
      <c r="C190" s="9"/>
      <c r="D190" s="9"/>
      <c r="E190" s="12"/>
      <c r="F190" s="60"/>
      <c r="G190" s="12"/>
      <c r="H190" s="12"/>
      <c r="I190" s="74"/>
      <c r="J190" s="18"/>
      <c r="K190" s="18"/>
    </row>
    <row r="191" spans="2:48" ht="24" hidden="1" thickBot="1" x14ac:dyDescent="0.4">
      <c r="B191" s="6" t="s">
        <v>22</v>
      </c>
      <c r="C191" s="7"/>
      <c r="D191" s="7"/>
      <c r="E191" s="13">
        <f>SUM(E168:E189)</f>
        <v>0</v>
      </c>
      <c r="F191" s="13">
        <f>SUM(F168:F189)</f>
        <v>0</v>
      </c>
      <c r="G191" s="13">
        <f>SUM(G168:G189)</f>
        <v>0</v>
      </c>
      <c r="H191" s="13">
        <f>SUM(H168:H189)</f>
        <v>0</v>
      </c>
      <c r="I191" s="75"/>
      <c r="J191" s="19">
        <f>J189</f>
        <v>0</v>
      </c>
      <c r="K191" s="13">
        <f>SUM(K168:K189)</f>
        <v>25</v>
      </c>
      <c r="O191" s="8" t="s">
        <v>60</v>
      </c>
      <c r="P191" s="29">
        <f>SUM(P168:P189)</f>
        <v>0</v>
      </c>
      <c r="Q191" s="29">
        <f t="shared" ref="Q191:AS191" si="29">SUM(Q168:Q189)</f>
        <v>0</v>
      </c>
      <c r="R191" s="29">
        <f t="shared" si="29"/>
        <v>0</v>
      </c>
      <c r="S191" s="29">
        <f t="shared" si="29"/>
        <v>0</v>
      </c>
      <c r="T191" s="29">
        <f t="shared" si="29"/>
        <v>0</v>
      </c>
      <c r="U191" s="29">
        <f t="shared" si="29"/>
        <v>0</v>
      </c>
      <c r="V191" s="29">
        <f t="shared" si="29"/>
        <v>0</v>
      </c>
      <c r="W191" s="29">
        <f t="shared" si="29"/>
        <v>0</v>
      </c>
      <c r="X191" s="29">
        <f t="shared" si="29"/>
        <v>0</v>
      </c>
      <c r="Y191" s="29">
        <f t="shared" si="29"/>
        <v>0</v>
      </c>
      <c r="Z191" s="29">
        <f t="shared" si="29"/>
        <v>0</v>
      </c>
      <c r="AA191" s="29">
        <f t="shared" si="29"/>
        <v>0</v>
      </c>
      <c r="AB191" s="29">
        <f t="shared" si="29"/>
        <v>0</v>
      </c>
      <c r="AC191" s="29">
        <f t="shared" si="29"/>
        <v>0</v>
      </c>
      <c r="AD191" s="29">
        <f t="shared" si="29"/>
        <v>0</v>
      </c>
      <c r="AE191" s="29">
        <f t="shared" si="29"/>
        <v>0</v>
      </c>
      <c r="AF191" s="29">
        <f t="shared" si="29"/>
        <v>0</v>
      </c>
      <c r="AG191" s="29">
        <f t="shared" si="29"/>
        <v>0</v>
      </c>
      <c r="AH191" s="29">
        <f t="shared" si="29"/>
        <v>0</v>
      </c>
      <c r="AI191" s="29">
        <f t="shared" si="29"/>
        <v>0</v>
      </c>
      <c r="AJ191" s="29">
        <f t="shared" si="29"/>
        <v>0</v>
      </c>
      <c r="AK191" s="29">
        <f t="shared" si="29"/>
        <v>0</v>
      </c>
      <c r="AL191" s="29">
        <f t="shared" si="29"/>
        <v>0</v>
      </c>
      <c r="AM191" s="29">
        <f t="shared" si="29"/>
        <v>0</v>
      </c>
      <c r="AN191" s="29">
        <f t="shared" si="29"/>
        <v>0</v>
      </c>
      <c r="AO191" s="29">
        <f t="shared" si="29"/>
        <v>0</v>
      </c>
      <c r="AP191" s="29">
        <f t="shared" si="29"/>
        <v>0</v>
      </c>
      <c r="AQ191" s="29">
        <f t="shared" si="29"/>
        <v>0</v>
      </c>
      <c r="AR191" s="29">
        <f t="shared" si="29"/>
        <v>0</v>
      </c>
      <c r="AS191" s="29">
        <f t="shared" si="29"/>
        <v>0</v>
      </c>
      <c r="AT191" s="23">
        <f>SUM(P191:AM191)</f>
        <v>0</v>
      </c>
      <c r="AU191" s="31" t="s">
        <v>69</v>
      </c>
      <c r="AV191" s="32"/>
    </row>
    <row r="192" spans="2:48" hidden="1" x14ac:dyDescent="0.35">
      <c r="P192" s="199" t="s">
        <v>58</v>
      </c>
      <c r="Q192" s="199"/>
      <c r="R192" s="199"/>
      <c r="S192" s="199"/>
      <c r="T192" s="199"/>
      <c r="U192" s="199"/>
      <c r="V192" s="199"/>
      <c r="W192" s="199"/>
      <c r="X192" s="183"/>
      <c r="Y192" s="183"/>
      <c r="Z192" s="183"/>
      <c r="AA192" s="200" t="s">
        <v>33</v>
      </c>
      <c r="AB192" s="200"/>
      <c r="AC192" s="200"/>
      <c r="AD192" s="200"/>
      <c r="AE192" s="200"/>
      <c r="AF192" s="200"/>
      <c r="AG192" s="196" t="s">
        <v>30</v>
      </c>
      <c r="AH192" s="196"/>
      <c r="AI192" s="196"/>
      <c r="AJ192" s="196"/>
      <c r="AK192" s="196"/>
      <c r="AL192" s="196"/>
      <c r="AM192" s="182"/>
      <c r="AN192" s="209" t="s">
        <v>398</v>
      </c>
      <c r="AO192" s="47"/>
      <c r="AP192" s="47"/>
      <c r="AQ192" s="47"/>
      <c r="AR192" s="47"/>
      <c r="AS192" s="47"/>
    </row>
    <row r="193" spans="1:48" ht="93" hidden="1" x14ac:dyDescent="0.35">
      <c r="A193" s="52" t="s">
        <v>113</v>
      </c>
      <c r="B193" s="53" t="s">
        <v>0</v>
      </c>
      <c r="C193" s="52" t="s">
        <v>2</v>
      </c>
      <c r="D193" s="52" t="s">
        <v>3</v>
      </c>
      <c r="E193" s="54" t="s">
        <v>1</v>
      </c>
      <c r="F193" s="54" t="s">
        <v>6</v>
      </c>
      <c r="G193" s="54" t="s">
        <v>7</v>
      </c>
      <c r="H193" s="55" t="s">
        <v>8</v>
      </c>
      <c r="I193" s="73" t="s">
        <v>217</v>
      </c>
      <c r="J193" s="56" t="s">
        <v>125</v>
      </c>
      <c r="K193" s="67" t="s">
        <v>180</v>
      </c>
      <c r="L193" s="70" t="s">
        <v>181</v>
      </c>
      <c r="M193" s="68" t="s">
        <v>26</v>
      </c>
      <c r="N193" s="69" t="s">
        <v>27</v>
      </c>
      <c r="P193" s="20" t="s">
        <v>228</v>
      </c>
      <c r="Q193" s="20" t="s">
        <v>63</v>
      </c>
      <c r="R193" s="20" t="s">
        <v>42</v>
      </c>
      <c r="S193" s="20" t="s">
        <v>37</v>
      </c>
      <c r="T193" s="20" t="s">
        <v>61</v>
      </c>
      <c r="U193" s="20" t="s">
        <v>98</v>
      </c>
      <c r="V193" s="20" t="s">
        <v>220</v>
      </c>
      <c r="W193" s="20" t="s">
        <v>29</v>
      </c>
      <c r="X193" s="20" t="s">
        <v>92</v>
      </c>
      <c r="Y193" s="20" t="s">
        <v>127</v>
      </c>
      <c r="Z193" s="20" t="s">
        <v>96</v>
      </c>
      <c r="AA193" s="20" t="s">
        <v>64</v>
      </c>
      <c r="AB193" s="20" t="s">
        <v>279</v>
      </c>
      <c r="AC193" s="20" t="s">
        <v>65</v>
      </c>
      <c r="AD193" s="20" t="s">
        <v>271</v>
      </c>
      <c r="AE193" s="20" t="s">
        <v>66</v>
      </c>
      <c r="AF193" s="20" t="s">
        <v>34</v>
      </c>
      <c r="AG193" s="20" t="s">
        <v>41</v>
      </c>
      <c r="AH193" s="20" t="s">
        <v>32</v>
      </c>
      <c r="AI193" s="20" t="s">
        <v>36</v>
      </c>
      <c r="AJ193" s="20" t="s">
        <v>400</v>
      </c>
      <c r="AK193" s="20" t="s">
        <v>67</v>
      </c>
      <c r="AL193" s="20" t="s">
        <v>68</v>
      </c>
      <c r="AM193" s="20" t="s">
        <v>229</v>
      </c>
      <c r="AN193" s="20" t="s">
        <v>398</v>
      </c>
      <c r="AO193" s="20" t="s">
        <v>104</v>
      </c>
      <c r="AP193" s="20" t="s">
        <v>230</v>
      </c>
      <c r="AQ193" s="20" t="s">
        <v>118</v>
      </c>
      <c r="AR193" s="20" t="s">
        <v>238</v>
      </c>
      <c r="AS193" s="20" t="s">
        <v>231</v>
      </c>
    </row>
    <row r="194" spans="1:48" s="9" customFormat="1" hidden="1" x14ac:dyDescent="0.35">
      <c r="B194" s="37"/>
      <c r="C194" s="14"/>
      <c r="D194" s="14"/>
      <c r="E194" s="38"/>
      <c r="F194" s="38"/>
      <c r="G194" s="38"/>
      <c r="H194" s="38"/>
      <c r="I194" s="76"/>
      <c r="J194" s="18"/>
      <c r="K194" s="18"/>
      <c r="L194" s="49"/>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4"/>
      <c r="AU194" s="14"/>
      <c r="AV194" s="14"/>
    </row>
    <row r="195" spans="1:48" s="9" customFormat="1" hidden="1" x14ac:dyDescent="0.35">
      <c r="A195" s="9" t="s">
        <v>158</v>
      </c>
      <c r="B195" s="58">
        <v>43445</v>
      </c>
      <c r="C195" s="14" t="s">
        <v>318</v>
      </c>
      <c r="D195" s="14" t="s">
        <v>374</v>
      </c>
      <c r="E195" s="38"/>
      <c r="F195" s="38"/>
      <c r="G195" s="38"/>
      <c r="H195" s="66">
        <f>SUM(F195:G195)</f>
        <v>0</v>
      </c>
      <c r="I195" s="74"/>
      <c r="J195" s="18">
        <f>J191+E195-H195</f>
        <v>0</v>
      </c>
      <c r="K195" s="18"/>
      <c r="L195" s="49"/>
      <c r="M195" s="9" t="s">
        <v>38</v>
      </c>
      <c r="N195" s="9" t="s">
        <v>375</v>
      </c>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4"/>
      <c r="AU195" s="14"/>
      <c r="AV195" s="14"/>
    </row>
    <row r="196" spans="1:48" hidden="1" x14ac:dyDescent="0.35">
      <c r="A196" s="5"/>
      <c r="B196" s="57">
        <v>43452</v>
      </c>
      <c r="C196" s="9" t="s">
        <v>4</v>
      </c>
      <c r="D196" s="9" t="s">
        <v>159</v>
      </c>
      <c r="E196" s="12"/>
      <c r="F196" s="12"/>
      <c r="G196" s="12"/>
      <c r="H196" s="66">
        <f t="shared" ref="H196:H208" si="30">SUM(F196:G196)</f>
        <v>0</v>
      </c>
      <c r="I196" s="74"/>
      <c r="J196" s="18">
        <f>J195+E196-H196</f>
        <v>0</v>
      </c>
      <c r="K196" s="18"/>
      <c r="L196" s="49"/>
      <c r="M196" s="15"/>
      <c r="N196" s="15" t="s">
        <v>108</v>
      </c>
    </row>
    <row r="197" spans="1:48" hidden="1" x14ac:dyDescent="0.35">
      <c r="A197" s="5"/>
      <c r="B197" s="57">
        <v>43452</v>
      </c>
      <c r="C197" s="9" t="s">
        <v>9</v>
      </c>
      <c r="D197" s="9" t="s">
        <v>160</v>
      </c>
      <c r="E197" s="12"/>
      <c r="F197" s="12"/>
      <c r="G197" s="12"/>
      <c r="H197" s="66">
        <f t="shared" si="30"/>
        <v>0</v>
      </c>
      <c r="I197" s="74"/>
      <c r="J197" s="18">
        <f t="shared" ref="J197:J208" si="31">J196+E197-H197</f>
        <v>0</v>
      </c>
      <c r="K197" s="18"/>
      <c r="L197" s="49"/>
      <c r="M197" s="15"/>
      <c r="N197" s="15" t="s">
        <v>106</v>
      </c>
    </row>
    <row r="198" spans="1:48" hidden="1" x14ac:dyDescent="0.35">
      <c r="B198" s="57">
        <v>43452</v>
      </c>
      <c r="C198" s="9" t="s">
        <v>11</v>
      </c>
      <c r="D198" s="9" t="s">
        <v>161</v>
      </c>
      <c r="E198" s="12"/>
      <c r="F198" s="12"/>
      <c r="G198" s="12"/>
      <c r="H198" s="66">
        <f t="shared" si="30"/>
        <v>0</v>
      </c>
      <c r="I198" s="74"/>
      <c r="J198" s="18">
        <f t="shared" si="31"/>
        <v>0</v>
      </c>
      <c r="K198" s="18"/>
      <c r="L198" s="49"/>
      <c r="M198" s="3" t="s">
        <v>30</v>
      </c>
      <c r="N198" s="3" t="s">
        <v>31</v>
      </c>
    </row>
    <row r="199" spans="1:48" hidden="1" x14ac:dyDescent="0.35">
      <c r="B199" s="57">
        <v>43452</v>
      </c>
      <c r="C199" s="9" t="s">
        <v>13</v>
      </c>
      <c r="D199" s="9" t="s">
        <v>162</v>
      </c>
      <c r="E199" s="12"/>
      <c r="F199" s="59"/>
      <c r="G199" s="12"/>
      <c r="H199" s="66">
        <f t="shared" si="30"/>
        <v>0</v>
      </c>
      <c r="I199" s="74"/>
      <c r="J199" s="18">
        <f t="shared" si="31"/>
        <v>0</v>
      </c>
      <c r="K199" s="18"/>
      <c r="L199" s="49"/>
      <c r="M199" s="3" t="s">
        <v>28</v>
      </c>
      <c r="N199" s="3" t="s">
        <v>35</v>
      </c>
    </row>
    <row r="200" spans="1:48" hidden="1" x14ac:dyDescent="0.35">
      <c r="B200" s="57">
        <v>43452</v>
      </c>
      <c r="C200" s="9" t="s">
        <v>49</v>
      </c>
      <c r="D200" s="9" t="s">
        <v>163</v>
      </c>
      <c r="E200" s="12"/>
      <c r="F200" s="59"/>
      <c r="H200" s="66">
        <f t="shared" si="30"/>
        <v>0</v>
      </c>
      <c r="I200" s="74"/>
      <c r="J200" s="18">
        <f t="shared" si="31"/>
        <v>0</v>
      </c>
      <c r="K200" s="18"/>
      <c r="L200" s="49"/>
      <c r="M200" s="3" t="s">
        <v>28</v>
      </c>
      <c r="N200" s="3" t="s">
        <v>35</v>
      </c>
    </row>
    <row r="201" spans="1:48" hidden="1" x14ac:dyDescent="0.35">
      <c r="B201" s="57">
        <v>43452</v>
      </c>
      <c r="C201" s="9" t="s">
        <v>149</v>
      </c>
      <c r="D201" s="9" t="s">
        <v>376</v>
      </c>
      <c r="E201" s="12"/>
      <c r="F201" s="59"/>
      <c r="G201" s="12"/>
      <c r="H201" s="66">
        <f t="shared" si="30"/>
        <v>0</v>
      </c>
      <c r="I201" s="74"/>
      <c r="J201" s="18">
        <f t="shared" si="31"/>
        <v>0</v>
      </c>
      <c r="K201" s="18"/>
      <c r="L201" s="49"/>
      <c r="M201" s="3" t="s">
        <v>28</v>
      </c>
      <c r="N201" s="3" t="s">
        <v>249</v>
      </c>
    </row>
    <row r="202" spans="1:48" hidden="1" x14ac:dyDescent="0.35">
      <c r="B202" s="57">
        <v>43452</v>
      </c>
      <c r="C202" s="9" t="s">
        <v>378</v>
      </c>
      <c r="D202" s="9" t="s">
        <v>379</v>
      </c>
      <c r="E202" s="12"/>
      <c r="F202" s="59"/>
      <c r="G202" s="12"/>
      <c r="H202" s="66">
        <f t="shared" si="30"/>
        <v>0</v>
      </c>
      <c r="I202" s="74"/>
      <c r="J202" s="18">
        <f t="shared" si="31"/>
        <v>0</v>
      </c>
      <c r="K202" s="18"/>
      <c r="L202" s="49"/>
      <c r="M202" s="3" t="s">
        <v>33</v>
      </c>
      <c r="N202" s="3" t="s">
        <v>196</v>
      </c>
    </row>
    <row r="203" spans="1:48" hidden="1" x14ac:dyDescent="0.35">
      <c r="B203" s="57">
        <v>43452</v>
      </c>
      <c r="C203" s="9" t="s">
        <v>309</v>
      </c>
      <c r="D203" s="9" t="s">
        <v>380</v>
      </c>
      <c r="E203" s="12"/>
      <c r="F203" s="59"/>
      <c r="G203" s="12"/>
      <c r="H203" s="66">
        <f t="shared" si="30"/>
        <v>0</v>
      </c>
      <c r="I203" s="74"/>
      <c r="J203" s="18">
        <f t="shared" si="31"/>
        <v>0</v>
      </c>
      <c r="K203" s="18"/>
      <c r="L203" s="49"/>
      <c r="M203" s="3" t="s">
        <v>28</v>
      </c>
      <c r="N203" s="3" t="s">
        <v>63</v>
      </c>
    </row>
    <row r="204" spans="1:48" hidden="1" x14ac:dyDescent="0.35">
      <c r="B204" s="57">
        <v>43452</v>
      </c>
      <c r="C204" s="9" t="s">
        <v>166</v>
      </c>
      <c r="D204" s="9" t="s">
        <v>377</v>
      </c>
      <c r="E204" s="12"/>
      <c r="F204" s="59"/>
      <c r="G204" s="12"/>
      <c r="H204" s="66">
        <f t="shared" si="30"/>
        <v>0</v>
      </c>
      <c r="I204" s="74"/>
      <c r="J204" s="18">
        <f t="shared" si="31"/>
        <v>0</v>
      </c>
      <c r="K204" s="18"/>
      <c r="L204" s="49"/>
      <c r="M204" s="3" t="s">
        <v>28</v>
      </c>
      <c r="N204" s="3" t="s">
        <v>110</v>
      </c>
    </row>
    <row r="205" spans="1:48" hidden="1" x14ac:dyDescent="0.35">
      <c r="B205" s="57">
        <v>43452</v>
      </c>
      <c r="C205" s="9" t="s">
        <v>247</v>
      </c>
      <c r="D205" s="9" t="s">
        <v>248</v>
      </c>
      <c r="E205" s="12"/>
      <c r="F205" s="59"/>
      <c r="G205" s="12"/>
      <c r="H205" s="66">
        <f t="shared" si="30"/>
        <v>0</v>
      </c>
      <c r="I205" s="74"/>
      <c r="J205" s="18">
        <f t="shared" si="31"/>
        <v>0</v>
      </c>
      <c r="K205" s="18"/>
      <c r="L205" s="49"/>
      <c r="M205" s="3" t="s">
        <v>30</v>
      </c>
      <c r="N205" s="9" t="s">
        <v>67</v>
      </c>
    </row>
    <row r="206" spans="1:48" hidden="1" x14ac:dyDescent="0.35">
      <c r="B206" s="57">
        <v>43452</v>
      </c>
      <c r="C206" s="9" t="s">
        <v>47</v>
      </c>
      <c r="D206" s="9" t="s">
        <v>164</v>
      </c>
      <c r="E206" s="12"/>
      <c r="F206" s="59"/>
      <c r="G206" s="12"/>
      <c r="H206" s="66">
        <f t="shared" si="30"/>
        <v>0</v>
      </c>
      <c r="I206" s="74"/>
      <c r="J206" s="18">
        <f t="shared" si="31"/>
        <v>0</v>
      </c>
      <c r="K206" s="18"/>
      <c r="L206" s="49"/>
      <c r="M206" s="3" t="s">
        <v>30</v>
      </c>
      <c r="N206" s="9" t="s">
        <v>219</v>
      </c>
    </row>
    <row r="207" spans="1:48" hidden="1" x14ac:dyDescent="0.35">
      <c r="B207" s="57">
        <v>43452</v>
      </c>
      <c r="C207" s="9" t="s">
        <v>9</v>
      </c>
      <c r="D207" s="9" t="s">
        <v>116</v>
      </c>
      <c r="E207" s="12"/>
      <c r="F207" s="59"/>
      <c r="G207" s="12"/>
      <c r="H207" s="66">
        <f t="shared" si="30"/>
        <v>0</v>
      </c>
      <c r="I207" s="74"/>
      <c r="J207" s="18">
        <f t="shared" si="31"/>
        <v>0</v>
      </c>
      <c r="K207" s="18"/>
      <c r="L207" s="49"/>
      <c r="M207" s="3" t="s">
        <v>114</v>
      </c>
      <c r="N207" s="9" t="s">
        <v>269</v>
      </c>
    </row>
    <row r="208" spans="1:48" hidden="1" x14ac:dyDescent="0.35">
      <c r="B208" s="57">
        <v>43452</v>
      </c>
      <c r="C208" s="9" t="s">
        <v>9</v>
      </c>
      <c r="D208" s="9" t="s">
        <v>117</v>
      </c>
      <c r="E208" s="12"/>
      <c r="F208" s="59"/>
      <c r="G208" s="12"/>
      <c r="H208" s="66">
        <f t="shared" si="30"/>
        <v>0</v>
      </c>
      <c r="I208" s="74"/>
      <c r="J208" s="18">
        <f t="shared" si="31"/>
        <v>0</v>
      </c>
      <c r="K208" s="18"/>
      <c r="L208" s="49"/>
      <c r="M208" s="3" t="s">
        <v>114</v>
      </c>
      <c r="N208" s="9" t="s">
        <v>269</v>
      </c>
    </row>
    <row r="209" spans="1:48" ht="24" hidden="1" thickBot="1" x14ac:dyDescent="0.4">
      <c r="B209" s="57"/>
      <c r="C209" s="9"/>
      <c r="D209" s="9"/>
      <c r="E209" s="12"/>
      <c r="F209" s="60"/>
      <c r="G209" s="12"/>
      <c r="H209" s="12"/>
      <c r="I209" s="74"/>
      <c r="J209" s="18"/>
      <c r="K209" s="18"/>
    </row>
    <row r="210" spans="1:48" ht="24" hidden="1" thickBot="1" x14ac:dyDescent="0.4">
      <c r="B210" s="6" t="s">
        <v>22</v>
      </c>
      <c r="C210" s="7"/>
      <c r="D210" s="7"/>
      <c r="E210" s="13">
        <f>SUM(E195:E208)</f>
        <v>0</v>
      </c>
      <c r="F210" s="13">
        <f>SUM(F195:F208)</f>
        <v>0</v>
      </c>
      <c r="G210" s="13">
        <f>SUM(G195:G208)</f>
        <v>0</v>
      </c>
      <c r="H210" s="13">
        <f>SUM(H195:H208)</f>
        <v>0</v>
      </c>
      <c r="I210" s="75"/>
      <c r="J210" s="19">
        <f>J208</f>
        <v>0</v>
      </c>
      <c r="K210" s="13">
        <f>SUM(K195:K208)</f>
        <v>0</v>
      </c>
      <c r="O210" s="8" t="s">
        <v>60</v>
      </c>
      <c r="P210" s="29">
        <f t="shared" ref="P210:AJ210" si="32">SUM(P195:P208)</f>
        <v>0</v>
      </c>
      <c r="Q210" s="29">
        <f t="shared" si="32"/>
        <v>0</v>
      </c>
      <c r="R210" s="29">
        <f t="shared" si="32"/>
        <v>0</v>
      </c>
      <c r="S210" s="29">
        <f t="shared" si="32"/>
        <v>0</v>
      </c>
      <c r="T210" s="29">
        <f t="shared" si="32"/>
        <v>0</v>
      </c>
      <c r="U210" s="29">
        <f t="shared" si="32"/>
        <v>0</v>
      </c>
      <c r="V210" s="29">
        <f t="shared" si="32"/>
        <v>0</v>
      </c>
      <c r="W210" s="29">
        <f t="shared" si="32"/>
        <v>0</v>
      </c>
      <c r="X210" s="29">
        <f t="shared" si="32"/>
        <v>0</v>
      </c>
      <c r="Y210" s="29">
        <f t="shared" si="32"/>
        <v>0</v>
      </c>
      <c r="Z210" s="29">
        <f t="shared" si="32"/>
        <v>0</v>
      </c>
      <c r="AA210" s="29">
        <f t="shared" si="32"/>
        <v>0</v>
      </c>
      <c r="AB210" s="29">
        <f t="shared" si="32"/>
        <v>0</v>
      </c>
      <c r="AC210" s="29">
        <f t="shared" si="32"/>
        <v>0</v>
      </c>
      <c r="AD210" s="29">
        <f t="shared" si="32"/>
        <v>0</v>
      </c>
      <c r="AE210" s="29">
        <f t="shared" si="32"/>
        <v>0</v>
      </c>
      <c r="AF210" s="29">
        <f t="shared" si="32"/>
        <v>0</v>
      </c>
      <c r="AG210" s="29">
        <f t="shared" si="32"/>
        <v>0</v>
      </c>
      <c r="AH210" s="29">
        <f t="shared" si="32"/>
        <v>0</v>
      </c>
      <c r="AI210" s="29">
        <f t="shared" si="32"/>
        <v>0</v>
      </c>
      <c r="AJ210" s="29">
        <f t="shared" si="32"/>
        <v>0</v>
      </c>
      <c r="AK210" s="29">
        <f t="shared" ref="AK210:AQ210" si="33">SUM(AK195:AK208)</f>
        <v>0</v>
      </c>
      <c r="AL210" s="29">
        <f t="shared" si="33"/>
        <v>0</v>
      </c>
      <c r="AM210" s="29">
        <f t="shared" si="33"/>
        <v>0</v>
      </c>
      <c r="AN210" s="29">
        <f t="shared" si="33"/>
        <v>0</v>
      </c>
      <c r="AO210" s="29">
        <f t="shared" si="33"/>
        <v>0</v>
      </c>
      <c r="AP210" s="29">
        <f t="shared" si="33"/>
        <v>0</v>
      </c>
      <c r="AQ210" s="29">
        <f t="shared" si="33"/>
        <v>0</v>
      </c>
      <c r="AR210" s="29"/>
      <c r="AS210" s="29">
        <f>SUM(AS195:AS208)</f>
        <v>0</v>
      </c>
      <c r="AT210" s="23">
        <f>SUM(P210:AM210)</f>
        <v>0</v>
      </c>
      <c r="AU210" s="31" t="s">
        <v>69</v>
      </c>
      <c r="AV210" s="32"/>
    </row>
    <row r="211" spans="1:48" s="9" customFormat="1" hidden="1" x14ac:dyDescent="0.35">
      <c r="B211" s="37"/>
      <c r="C211" s="14"/>
      <c r="D211" s="14"/>
      <c r="E211" s="38"/>
      <c r="F211" s="38"/>
      <c r="G211" s="38"/>
      <c r="H211" s="38"/>
      <c r="I211" s="76"/>
      <c r="J211" s="18"/>
      <c r="K211" s="18"/>
      <c r="L211" s="49"/>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4"/>
      <c r="AU211" s="14"/>
      <c r="AV211" s="14"/>
    </row>
    <row r="212" spans="1:48" s="9" customFormat="1" hidden="1" x14ac:dyDescent="0.35">
      <c r="A212" s="9" t="s">
        <v>168</v>
      </c>
      <c r="B212" s="58">
        <v>42745</v>
      </c>
      <c r="C212" s="14" t="s">
        <v>9</v>
      </c>
      <c r="D212" s="14" t="s">
        <v>178</v>
      </c>
      <c r="E212" s="38"/>
      <c r="F212" s="38"/>
      <c r="G212" s="38"/>
      <c r="H212" s="22">
        <f t="shared" ref="H212:H223" si="34">SUM(F212:G212)</f>
        <v>0</v>
      </c>
      <c r="I212" s="74"/>
      <c r="J212" s="18">
        <f>J210+E212-H212</f>
        <v>0</v>
      </c>
      <c r="K212" s="18"/>
      <c r="L212" s="49"/>
      <c r="M212" s="9" t="s">
        <v>118</v>
      </c>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4"/>
      <c r="AU212" s="14"/>
      <c r="AV212" s="14"/>
    </row>
    <row r="213" spans="1:48" hidden="1" x14ac:dyDescent="0.35">
      <c r="A213" s="9"/>
      <c r="B213" s="58">
        <v>42751</v>
      </c>
      <c r="C213" s="9" t="s">
        <v>4</v>
      </c>
      <c r="D213" s="9" t="s">
        <v>169</v>
      </c>
      <c r="E213" s="12"/>
      <c r="F213" s="12"/>
      <c r="G213" s="12"/>
      <c r="H213" s="22">
        <f t="shared" si="34"/>
        <v>0</v>
      </c>
      <c r="I213" s="74"/>
      <c r="J213" s="18">
        <f>J212+E213-H213</f>
        <v>0</v>
      </c>
      <c r="K213" s="18"/>
      <c r="L213" s="49"/>
      <c r="M213" s="15"/>
      <c r="N213" s="15" t="s">
        <v>108</v>
      </c>
    </row>
    <row r="214" spans="1:48" hidden="1" x14ac:dyDescent="0.35">
      <c r="A214" s="5"/>
      <c r="B214" s="58">
        <v>42751</v>
      </c>
      <c r="C214" s="9" t="s">
        <v>9</v>
      </c>
      <c r="D214" s="9" t="s">
        <v>170</v>
      </c>
      <c r="E214" s="12"/>
      <c r="F214" s="12"/>
      <c r="G214" s="12"/>
      <c r="H214" s="22">
        <f t="shared" si="34"/>
        <v>0</v>
      </c>
      <c r="I214" s="74"/>
      <c r="J214" s="18">
        <f t="shared" ref="J214:J223" si="35">J213+E214-H214</f>
        <v>0</v>
      </c>
      <c r="K214" s="18"/>
      <c r="L214" s="49"/>
      <c r="M214" s="15"/>
      <c r="N214" s="15" t="s">
        <v>106</v>
      </c>
    </row>
    <row r="215" spans="1:48" hidden="1" x14ac:dyDescent="0.35">
      <c r="B215" s="58">
        <v>42751</v>
      </c>
      <c r="C215" s="9" t="s">
        <v>11</v>
      </c>
      <c r="D215" s="9" t="s">
        <v>171</v>
      </c>
      <c r="E215" s="12"/>
      <c r="F215" s="12"/>
      <c r="G215" s="12"/>
      <c r="H215" s="22">
        <f t="shared" si="34"/>
        <v>0</v>
      </c>
      <c r="I215" s="74"/>
      <c r="J215" s="18">
        <f t="shared" si="35"/>
        <v>0</v>
      </c>
      <c r="K215" s="18"/>
      <c r="L215" s="49"/>
      <c r="M215" s="3" t="s">
        <v>30</v>
      </c>
      <c r="N215" s="3" t="s">
        <v>31</v>
      </c>
    </row>
    <row r="216" spans="1:48" hidden="1" x14ac:dyDescent="0.35">
      <c r="B216" s="58">
        <v>42751</v>
      </c>
      <c r="C216" s="9" t="s">
        <v>13</v>
      </c>
      <c r="D216" s="9" t="s">
        <v>172</v>
      </c>
      <c r="E216" s="12"/>
      <c r="F216" s="59"/>
      <c r="G216" s="12"/>
      <c r="H216" s="22">
        <f t="shared" si="34"/>
        <v>0</v>
      </c>
      <c r="I216" s="74"/>
      <c r="J216" s="18">
        <f t="shared" si="35"/>
        <v>0</v>
      </c>
      <c r="K216" s="18"/>
      <c r="L216" s="49"/>
      <c r="M216" s="3" t="s">
        <v>28</v>
      </c>
      <c r="N216" s="3" t="s">
        <v>35</v>
      </c>
    </row>
    <row r="217" spans="1:48" hidden="1" x14ac:dyDescent="0.35">
      <c r="B217" s="58">
        <v>42751</v>
      </c>
      <c r="C217" s="9" t="s">
        <v>49</v>
      </c>
      <c r="D217" s="9" t="s">
        <v>173</v>
      </c>
      <c r="E217" s="12"/>
      <c r="F217" s="59"/>
      <c r="G217" s="12"/>
      <c r="H217" s="22">
        <f t="shared" si="34"/>
        <v>0</v>
      </c>
      <c r="I217" s="74"/>
      <c r="J217" s="18">
        <f t="shared" si="35"/>
        <v>0</v>
      </c>
      <c r="K217" s="18"/>
      <c r="L217" s="49"/>
      <c r="M217" s="3" t="s">
        <v>28</v>
      </c>
      <c r="N217" s="3" t="s">
        <v>35</v>
      </c>
    </row>
    <row r="218" spans="1:48" hidden="1" x14ac:dyDescent="0.35">
      <c r="B218" s="58">
        <v>42751</v>
      </c>
      <c r="C218" s="9" t="s">
        <v>149</v>
      </c>
      <c r="D218" s="9" t="s">
        <v>177</v>
      </c>
      <c r="E218" s="12"/>
      <c r="F218" s="12"/>
      <c r="G218" s="12"/>
      <c r="H218" s="22">
        <f t="shared" si="34"/>
        <v>0</v>
      </c>
      <c r="I218" s="74"/>
      <c r="J218" s="18">
        <f t="shared" si="35"/>
        <v>0</v>
      </c>
      <c r="K218" s="18"/>
      <c r="L218" s="49"/>
      <c r="M218" s="3" t="s">
        <v>28</v>
      </c>
      <c r="N218" s="3" t="s">
        <v>110</v>
      </c>
    </row>
    <row r="219" spans="1:48" hidden="1" x14ac:dyDescent="0.35">
      <c r="B219" s="58">
        <v>42751</v>
      </c>
      <c r="C219" s="9" t="s">
        <v>47</v>
      </c>
      <c r="D219" s="9" t="s">
        <v>176</v>
      </c>
      <c r="E219" s="12"/>
      <c r="F219" s="12"/>
      <c r="G219" s="12"/>
      <c r="H219" s="22">
        <f t="shared" si="34"/>
        <v>0</v>
      </c>
      <c r="I219" s="74"/>
      <c r="J219" s="18">
        <f t="shared" si="35"/>
        <v>0</v>
      </c>
      <c r="K219" s="18"/>
      <c r="L219" s="49"/>
      <c r="M219" s="3" t="s">
        <v>30</v>
      </c>
      <c r="N219" s="9" t="s">
        <v>219</v>
      </c>
    </row>
    <row r="220" spans="1:48" hidden="1" x14ac:dyDescent="0.35">
      <c r="B220" s="58">
        <v>42751</v>
      </c>
      <c r="C220" s="9" t="s">
        <v>174</v>
      </c>
      <c r="D220" s="9" t="s">
        <v>175</v>
      </c>
      <c r="E220" s="60"/>
      <c r="F220" s="12"/>
      <c r="G220" s="12"/>
      <c r="H220" s="22">
        <f t="shared" si="34"/>
        <v>0</v>
      </c>
      <c r="I220" s="74"/>
      <c r="J220" s="18">
        <f t="shared" si="35"/>
        <v>0</v>
      </c>
      <c r="K220" s="18"/>
      <c r="L220" s="49"/>
      <c r="M220" s="3" t="s">
        <v>30</v>
      </c>
      <c r="N220" s="3" t="s">
        <v>67</v>
      </c>
    </row>
    <row r="221" spans="1:48" hidden="1" x14ac:dyDescent="0.35">
      <c r="B221" s="58">
        <v>42751</v>
      </c>
      <c r="C221" s="9" t="s">
        <v>9</v>
      </c>
      <c r="D221" s="9" t="s">
        <v>116</v>
      </c>
      <c r="E221" s="12"/>
      <c r="F221" s="60"/>
      <c r="G221" s="12"/>
      <c r="H221" s="22">
        <f t="shared" si="34"/>
        <v>0</v>
      </c>
      <c r="I221" s="74"/>
      <c r="J221" s="18">
        <f t="shared" si="35"/>
        <v>0</v>
      </c>
      <c r="K221" s="18"/>
      <c r="L221" s="49"/>
      <c r="M221" s="3" t="s">
        <v>114</v>
      </c>
    </row>
    <row r="222" spans="1:48" hidden="1" x14ac:dyDescent="0.35">
      <c r="B222" s="58">
        <v>42751</v>
      </c>
      <c r="C222" s="9" t="s">
        <v>9</v>
      </c>
      <c r="D222" s="9" t="s">
        <v>117</v>
      </c>
      <c r="E222" s="12"/>
      <c r="F222" s="60"/>
      <c r="G222" s="12"/>
      <c r="H222" s="22">
        <f t="shared" si="34"/>
        <v>0</v>
      </c>
      <c r="I222" s="74"/>
      <c r="J222" s="18">
        <f t="shared" si="35"/>
        <v>0</v>
      </c>
      <c r="K222" s="18"/>
      <c r="L222" s="49"/>
      <c r="M222" s="3" t="s">
        <v>114</v>
      </c>
    </row>
    <row r="223" spans="1:48" hidden="1" x14ac:dyDescent="0.35">
      <c r="B223" s="58">
        <v>42752</v>
      </c>
      <c r="C223" s="9" t="s">
        <v>9</v>
      </c>
      <c r="D223" s="9" t="s">
        <v>179</v>
      </c>
      <c r="E223" s="12"/>
      <c r="F223" s="60"/>
      <c r="G223" s="12"/>
      <c r="H223" s="22">
        <f t="shared" si="34"/>
        <v>0</v>
      </c>
      <c r="I223" s="74"/>
      <c r="J223" s="18">
        <f t="shared" si="35"/>
        <v>0</v>
      </c>
      <c r="K223" s="18"/>
      <c r="L223" s="49"/>
      <c r="M223" s="3" t="s">
        <v>118</v>
      </c>
    </row>
    <row r="224" spans="1:48" ht="24" hidden="1" thickBot="1" x14ac:dyDescent="0.4">
      <c r="B224" s="57"/>
      <c r="C224" s="9"/>
      <c r="D224" s="9"/>
      <c r="E224" s="12"/>
      <c r="F224" s="60"/>
      <c r="G224" s="12"/>
      <c r="H224" s="12"/>
      <c r="I224" s="74"/>
      <c r="J224" s="18"/>
      <c r="K224" s="18"/>
    </row>
    <row r="225" spans="1:48" ht="24" hidden="1" thickBot="1" x14ac:dyDescent="0.4">
      <c r="B225" s="6" t="s">
        <v>22</v>
      </c>
      <c r="C225" s="7"/>
      <c r="D225" s="7"/>
      <c r="E225" s="13">
        <f>SUM(E212:E223)</f>
        <v>0</v>
      </c>
      <c r="F225" s="13">
        <f>SUM(F212:F223)</f>
        <v>0</v>
      </c>
      <c r="G225" s="13">
        <f>SUM(G212:G223)</f>
        <v>0</v>
      </c>
      <c r="H225" s="13">
        <f>SUM(H212:H223)</f>
        <v>0</v>
      </c>
      <c r="I225" s="75"/>
      <c r="J225" s="19">
        <f>J223</f>
        <v>0</v>
      </c>
      <c r="K225" s="13">
        <f>SUM(K212:K223)</f>
        <v>0</v>
      </c>
      <c r="O225" s="8" t="s">
        <v>60</v>
      </c>
      <c r="P225" s="29">
        <f t="shared" ref="P225:AS225" si="36">SUM(P212:P223)</f>
        <v>0</v>
      </c>
      <c r="Q225" s="29">
        <f t="shared" si="36"/>
        <v>0</v>
      </c>
      <c r="R225" s="29">
        <f t="shared" si="36"/>
        <v>0</v>
      </c>
      <c r="S225" s="29">
        <f t="shared" si="36"/>
        <v>0</v>
      </c>
      <c r="T225" s="29">
        <f t="shared" si="36"/>
        <v>0</v>
      </c>
      <c r="U225" s="29">
        <f t="shared" si="36"/>
        <v>0</v>
      </c>
      <c r="V225" s="29">
        <f t="shared" si="36"/>
        <v>0</v>
      </c>
      <c r="W225" s="29">
        <f t="shared" si="36"/>
        <v>0</v>
      </c>
      <c r="X225" s="29">
        <f t="shared" si="36"/>
        <v>0</v>
      </c>
      <c r="Y225" s="29">
        <f t="shared" si="36"/>
        <v>0</v>
      </c>
      <c r="Z225" s="29">
        <f t="shared" si="36"/>
        <v>0</v>
      </c>
      <c r="AA225" s="29">
        <f t="shared" si="36"/>
        <v>0</v>
      </c>
      <c r="AB225" s="29">
        <f t="shared" si="36"/>
        <v>0</v>
      </c>
      <c r="AC225" s="29">
        <f t="shared" si="36"/>
        <v>0</v>
      </c>
      <c r="AD225" s="29">
        <f t="shared" si="36"/>
        <v>0</v>
      </c>
      <c r="AE225" s="29">
        <f t="shared" si="36"/>
        <v>0</v>
      </c>
      <c r="AF225" s="29">
        <f t="shared" si="36"/>
        <v>0</v>
      </c>
      <c r="AG225" s="29">
        <f t="shared" si="36"/>
        <v>0</v>
      </c>
      <c r="AH225" s="29">
        <f t="shared" si="36"/>
        <v>0</v>
      </c>
      <c r="AI225" s="29">
        <f t="shared" si="36"/>
        <v>0</v>
      </c>
      <c r="AJ225" s="29">
        <f t="shared" si="36"/>
        <v>0</v>
      </c>
      <c r="AK225" s="29">
        <f t="shared" si="36"/>
        <v>0</v>
      </c>
      <c r="AL225" s="29">
        <f t="shared" si="36"/>
        <v>0</v>
      </c>
      <c r="AM225" s="29">
        <f t="shared" si="36"/>
        <v>0</v>
      </c>
      <c r="AN225" s="29">
        <f t="shared" si="36"/>
        <v>0</v>
      </c>
      <c r="AO225" s="29">
        <f t="shared" si="36"/>
        <v>0</v>
      </c>
      <c r="AP225" s="29">
        <f t="shared" si="36"/>
        <v>0</v>
      </c>
      <c r="AQ225" s="29">
        <f t="shared" si="36"/>
        <v>0</v>
      </c>
      <c r="AR225" s="29"/>
      <c r="AS225" s="29">
        <f t="shared" si="36"/>
        <v>0</v>
      </c>
      <c r="AT225" s="23">
        <f>SUM(P225:AM225)</f>
        <v>0</v>
      </c>
      <c r="AU225" s="31" t="s">
        <v>69</v>
      </c>
      <c r="AV225" s="32"/>
    </row>
    <row r="226" spans="1:48" s="9" customFormat="1" ht="24" hidden="1" thickBot="1" x14ac:dyDescent="0.4">
      <c r="B226" s="37"/>
      <c r="C226" s="14"/>
      <c r="D226" s="14"/>
      <c r="E226" s="38"/>
      <c r="F226" s="38"/>
      <c r="G226" s="38"/>
      <c r="H226" s="38"/>
      <c r="I226" s="76"/>
      <c r="J226" s="18"/>
      <c r="K226" s="38"/>
      <c r="L226" s="49"/>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23"/>
      <c r="AU226" s="24"/>
      <c r="AV226" s="25"/>
    </row>
    <row r="227" spans="1:48" hidden="1" x14ac:dyDescent="0.35">
      <c r="A227" s="9" t="s">
        <v>183</v>
      </c>
      <c r="B227" s="58">
        <v>42786</v>
      </c>
      <c r="C227" s="9" t="s">
        <v>4</v>
      </c>
      <c r="D227" s="9" t="s">
        <v>184</v>
      </c>
      <c r="E227" s="12"/>
      <c r="F227" s="12"/>
      <c r="G227" s="12"/>
      <c r="H227" s="22">
        <f t="shared" ref="H227:H242" si="37">SUM(F227:G227)</f>
        <v>0</v>
      </c>
      <c r="I227" s="74"/>
      <c r="J227" s="18">
        <f>J225+E227-H227</f>
        <v>0</v>
      </c>
      <c r="K227" s="18"/>
      <c r="L227" s="49"/>
      <c r="M227" s="15"/>
      <c r="N227" s="15" t="s">
        <v>108</v>
      </c>
    </row>
    <row r="228" spans="1:48" hidden="1" x14ac:dyDescent="0.35">
      <c r="A228" s="5"/>
      <c r="B228" s="58">
        <v>42786</v>
      </c>
      <c r="C228" s="9" t="s">
        <v>9</v>
      </c>
      <c r="D228" s="9" t="s">
        <v>185</v>
      </c>
      <c r="E228" s="12"/>
      <c r="F228" s="12"/>
      <c r="G228" s="12"/>
      <c r="H228" s="22">
        <f t="shared" si="37"/>
        <v>0</v>
      </c>
      <c r="I228" s="74"/>
      <c r="J228" s="18">
        <f>J227+E228-H228</f>
        <v>0</v>
      </c>
      <c r="K228" s="18"/>
      <c r="L228" s="49"/>
      <c r="M228" s="15"/>
      <c r="N228" s="15" t="s">
        <v>106</v>
      </c>
    </row>
    <row r="229" spans="1:48" hidden="1" x14ac:dyDescent="0.35">
      <c r="B229" s="58">
        <v>42786</v>
      </c>
      <c r="C229" s="9" t="s">
        <v>11</v>
      </c>
      <c r="D229" s="9" t="s">
        <v>186</v>
      </c>
      <c r="E229" s="12"/>
      <c r="F229" s="12"/>
      <c r="G229" s="12"/>
      <c r="H229" s="22">
        <f t="shared" si="37"/>
        <v>0</v>
      </c>
      <c r="I229" s="74"/>
      <c r="J229" s="18">
        <f t="shared" ref="J229:J242" si="38">J228+E229-H229</f>
        <v>0</v>
      </c>
      <c r="K229" s="18"/>
      <c r="L229" s="71"/>
      <c r="M229" s="3" t="s">
        <v>30</v>
      </c>
      <c r="N229" s="3" t="s">
        <v>31</v>
      </c>
    </row>
    <row r="230" spans="1:48" hidden="1" x14ac:dyDescent="0.35">
      <c r="B230" s="58">
        <v>42786</v>
      </c>
      <c r="C230" s="9" t="s">
        <v>13</v>
      </c>
      <c r="D230" s="9" t="s">
        <v>187</v>
      </c>
      <c r="E230" s="12"/>
      <c r="F230" s="59"/>
      <c r="G230" s="12"/>
      <c r="H230" s="22">
        <f t="shared" si="37"/>
        <v>0</v>
      </c>
      <c r="I230" s="74"/>
      <c r="J230" s="18">
        <f t="shared" si="38"/>
        <v>0</v>
      </c>
      <c r="K230" s="18"/>
      <c r="L230" s="49"/>
      <c r="M230" s="3" t="s">
        <v>28</v>
      </c>
      <c r="N230" s="3" t="s">
        <v>35</v>
      </c>
    </row>
    <row r="231" spans="1:48" hidden="1" x14ac:dyDescent="0.35">
      <c r="B231" s="58">
        <v>42786</v>
      </c>
      <c r="C231" s="9" t="s">
        <v>49</v>
      </c>
      <c r="D231" s="9" t="s">
        <v>188</v>
      </c>
      <c r="E231" s="12"/>
      <c r="F231" s="59"/>
      <c r="G231" s="12"/>
      <c r="H231" s="22">
        <f t="shared" si="37"/>
        <v>0</v>
      </c>
      <c r="I231" s="74"/>
      <c r="J231" s="18">
        <f t="shared" si="38"/>
        <v>0</v>
      </c>
      <c r="K231" s="18"/>
      <c r="L231" s="49"/>
      <c r="M231" s="3" t="s">
        <v>28</v>
      </c>
      <c r="N231" s="3" t="s">
        <v>35</v>
      </c>
    </row>
    <row r="232" spans="1:48" hidden="1" x14ac:dyDescent="0.35">
      <c r="B232" s="58">
        <v>42786</v>
      </c>
      <c r="C232" s="9" t="s">
        <v>149</v>
      </c>
      <c r="D232" s="9" t="s">
        <v>189</v>
      </c>
      <c r="E232" s="12"/>
      <c r="F232" s="12"/>
      <c r="G232" s="12"/>
      <c r="H232" s="22">
        <f t="shared" si="37"/>
        <v>0</v>
      </c>
      <c r="I232" s="74"/>
      <c r="J232" s="18">
        <f t="shared" si="38"/>
        <v>0</v>
      </c>
      <c r="K232" s="18"/>
      <c r="L232" s="49"/>
      <c r="M232" s="3" t="s">
        <v>28</v>
      </c>
      <c r="N232" s="3" t="s">
        <v>190</v>
      </c>
    </row>
    <row r="233" spans="1:48" hidden="1" x14ac:dyDescent="0.35">
      <c r="B233" s="58">
        <v>42786</v>
      </c>
      <c r="C233" s="9" t="s">
        <v>47</v>
      </c>
      <c r="D233" s="9" t="s">
        <v>191</v>
      </c>
      <c r="E233" s="12"/>
      <c r="F233" s="12"/>
      <c r="G233" s="12"/>
      <c r="H233" s="22">
        <f t="shared" si="37"/>
        <v>0</v>
      </c>
      <c r="I233" s="74"/>
      <c r="J233" s="18">
        <f t="shared" si="38"/>
        <v>0</v>
      </c>
      <c r="K233" s="18"/>
      <c r="L233" s="49"/>
      <c r="M233" s="3" t="s">
        <v>30</v>
      </c>
      <c r="N233" s="9" t="s">
        <v>219</v>
      </c>
    </row>
    <row r="234" spans="1:48" hidden="1" x14ac:dyDescent="0.35">
      <c r="B234" s="58">
        <v>42786</v>
      </c>
      <c r="C234" s="9" t="s">
        <v>192</v>
      </c>
      <c r="D234" s="9" t="s">
        <v>193</v>
      </c>
      <c r="E234" s="60"/>
      <c r="F234" s="12"/>
      <c r="G234" s="12"/>
      <c r="H234" s="22">
        <f t="shared" si="37"/>
        <v>0</v>
      </c>
      <c r="I234" s="74"/>
      <c r="J234" s="18">
        <f t="shared" si="38"/>
        <v>0</v>
      </c>
      <c r="K234" s="18"/>
      <c r="L234" s="71"/>
      <c r="M234" s="3" t="s">
        <v>30</v>
      </c>
      <c r="N234" s="3" t="s">
        <v>32</v>
      </c>
    </row>
    <row r="235" spans="1:48" hidden="1" x14ac:dyDescent="0.35">
      <c r="B235" s="58">
        <v>42786</v>
      </c>
      <c r="C235" s="9" t="s">
        <v>9</v>
      </c>
      <c r="D235" s="9" t="s">
        <v>116</v>
      </c>
      <c r="E235" s="12"/>
      <c r="F235" s="60"/>
      <c r="G235" s="12"/>
      <c r="H235" s="22">
        <f t="shared" si="37"/>
        <v>0</v>
      </c>
      <c r="I235" s="74"/>
      <c r="J235" s="18">
        <f t="shared" si="38"/>
        <v>0</v>
      </c>
      <c r="K235" s="18"/>
      <c r="L235" s="49"/>
      <c r="M235" s="3" t="s">
        <v>114</v>
      </c>
    </row>
    <row r="236" spans="1:48" hidden="1" x14ac:dyDescent="0.35">
      <c r="B236" s="58">
        <v>42786</v>
      </c>
      <c r="C236" s="9" t="s">
        <v>9</v>
      </c>
      <c r="D236" s="9" t="s">
        <v>117</v>
      </c>
      <c r="E236" s="12"/>
      <c r="F236" s="60"/>
      <c r="G236" s="12"/>
      <c r="H236" s="22">
        <f t="shared" si="37"/>
        <v>0</v>
      </c>
      <c r="I236" s="74"/>
      <c r="J236" s="18">
        <f t="shared" si="38"/>
        <v>0</v>
      </c>
      <c r="K236" s="18"/>
      <c r="L236" s="49"/>
      <c r="M236" s="3" t="s">
        <v>114</v>
      </c>
    </row>
    <row r="237" spans="1:48" hidden="1" x14ac:dyDescent="0.35">
      <c r="B237" s="58">
        <v>42786</v>
      </c>
      <c r="C237" s="9" t="s">
        <v>9</v>
      </c>
      <c r="D237" s="9" t="s">
        <v>194</v>
      </c>
      <c r="E237" s="12"/>
      <c r="F237" s="60"/>
      <c r="G237" s="12"/>
      <c r="H237" s="22">
        <f t="shared" si="37"/>
        <v>0</v>
      </c>
      <c r="I237" s="74"/>
      <c r="J237" s="18">
        <f t="shared" si="38"/>
        <v>0</v>
      </c>
      <c r="K237" s="18"/>
      <c r="L237" s="49"/>
      <c r="M237" s="3" t="s">
        <v>30</v>
      </c>
      <c r="N237" s="3" t="s">
        <v>196</v>
      </c>
    </row>
    <row r="238" spans="1:48" hidden="1" x14ac:dyDescent="0.35">
      <c r="B238" s="58">
        <v>42786</v>
      </c>
      <c r="C238" s="9" t="s">
        <v>197</v>
      </c>
      <c r="D238" s="9" t="s">
        <v>198</v>
      </c>
      <c r="E238" s="12"/>
      <c r="F238" s="60"/>
      <c r="G238" s="12"/>
      <c r="H238" s="22">
        <f t="shared" si="37"/>
        <v>0</v>
      </c>
      <c r="I238" s="74"/>
      <c r="J238" s="18">
        <f t="shared" si="38"/>
        <v>0</v>
      </c>
      <c r="K238" s="18"/>
      <c r="L238" s="49"/>
      <c r="M238" s="3" t="s">
        <v>28</v>
      </c>
      <c r="N238" s="3" t="s">
        <v>92</v>
      </c>
    </row>
    <row r="239" spans="1:48" hidden="1" x14ac:dyDescent="0.35">
      <c r="B239" s="58">
        <v>42786</v>
      </c>
      <c r="C239" s="9" t="s">
        <v>199</v>
      </c>
      <c r="D239" s="9" t="s">
        <v>200</v>
      </c>
      <c r="E239" s="12"/>
      <c r="F239" s="60"/>
      <c r="G239" s="12"/>
      <c r="H239" s="22">
        <f t="shared" si="37"/>
        <v>0</v>
      </c>
      <c r="I239" s="74"/>
      <c r="J239" s="18">
        <f t="shared" si="38"/>
        <v>0</v>
      </c>
      <c r="K239" s="18"/>
      <c r="L239" s="71"/>
      <c r="M239" s="3" t="s">
        <v>28</v>
      </c>
      <c r="N239" s="3" t="s">
        <v>150</v>
      </c>
    </row>
    <row r="240" spans="1:48" hidden="1" x14ac:dyDescent="0.35">
      <c r="B240" s="58">
        <v>42786</v>
      </c>
      <c r="C240" s="9" t="s">
        <v>201</v>
      </c>
      <c r="D240" s="9" t="s">
        <v>202</v>
      </c>
      <c r="E240" s="12"/>
      <c r="F240" s="60"/>
      <c r="G240" s="12"/>
      <c r="H240" s="22">
        <f t="shared" si="37"/>
        <v>0</v>
      </c>
      <c r="I240" s="74"/>
      <c r="J240" s="18">
        <f t="shared" si="38"/>
        <v>0</v>
      </c>
      <c r="K240" s="18"/>
      <c r="L240" s="49"/>
      <c r="M240" s="3" t="s">
        <v>28</v>
      </c>
      <c r="N240" s="3" t="s">
        <v>150</v>
      </c>
    </row>
    <row r="241" spans="1:48" hidden="1" x14ac:dyDescent="0.35">
      <c r="B241" s="58">
        <v>42786</v>
      </c>
      <c r="C241" s="9" t="s">
        <v>203</v>
      </c>
      <c r="D241" s="9" t="s">
        <v>204</v>
      </c>
      <c r="E241" s="12"/>
      <c r="F241" s="60"/>
      <c r="G241" s="12"/>
      <c r="H241" s="22">
        <f t="shared" si="37"/>
        <v>0</v>
      </c>
      <c r="I241" s="74"/>
      <c r="J241" s="18">
        <f t="shared" si="38"/>
        <v>0</v>
      </c>
      <c r="K241" s="18"/>
      <c r="L241" s="49"/>
      <c r="M241" s="3" t="s">
        <v>28</v>
      </c>
      <c r="N241" s="3" t="s">
        <v>110</v>
      </c>
    </row>
    <row r="242" spans="1:48" hidden="1" x14ac:dyDescent="0.35">
      <c r="B242" s="58">
        <v>42786</v>
      </c>
      <c r="C242" s="9" t="s">
        <v>9</v>
      </c>
      <c r="D242" s="9" t="s">
        <v>195</v>
      </c>
      <c r="E242" s="12"/>
      <c r="F242" s="60"/>
      <c r="G242" s="12"/>
      <c r="H242" s="22">
        <f t="shared" si="37"/>
        <v>0</v>
      </c>
      <c r="I242" s="74"/>
      <c r="J242" s="18">
        <f t="shared" si="38"/>
        <v>0</v>
      </c>
      <c r="K242" s="18"/>
      <c r="L242" s="49"/>
      <c r="M242" s="3" t="s">
        <v>118</v>
      </c>
    </row>
    <row r="243" spans="1:48" ht="24" hidden="1" thickBot="1" x14ac:dyDescent="0.4">
      <c r="B243" s="57"/>
      <c r="C243" s="9"/>
      <c r="D243" s="9"/>
      <c r="E243" s="12"/>
      <c r="F243" s="60"/>
      <c r="G243" s="12"/>
      <c r="H243" s="12"/>
      <c r="I243" s="74"/>
      <c r="J243" s="18"/>
      <c r="K243" s="18"/>
    </row>
    <row r="244" spans="1:48" ht="24" hidden="1" thickBot="1" x14ac:dyDescent="0.4">
      <c r="B244" s="6" t="s">
        <v>22</v>
      </c>
      <c r="C244" s="7"/>
      <c r="D244" s="7"/>
      <c r="E244" s="13">
        <f>SUM(E227:E242)</f>
        <v>0</v>
      </c>
      <c r="F244" s="13">
        <f>SUM(F227:F242)</f>
        <v>0</v>
      </c>
      <c r="G244" s="13">
        <f>SUM(G227:G242)</f>
        <v>0</v>
      </c>
      <c r="H244" s="13">
        <f>SUM(H227:H242)</f>
        <v>0</v>
      </c>
      <c r="I244" s="75"/>
      <c r="J244" s="19">
        <f>J242</f>
        <v>0</v>
      </c>
      <c r="K244" s="13">
        <f>SUM(K227:K242)</f>
        <v>0</v>
      </c>
      <c r="O244" s="8" t="s">
        <v>60</v>
      </c>
      <c r="P244" s="29">
        <f t="shared" ref="P244:AS244" si="39">SUM(P227:P242)</f>
        <v>0</v>
      </c>
      <c r="Q244" s="29">
        <f t="shared" si="39"/>
        <v>0</v>
      </c>
      <c r="R244" s="29">
        <f t="shared" si="39"/>
        <v>0</v>
      </c>
      <c r="S244" s="29">
        <f t="shared" si="39"/>
        <v>0</v>
      </c>
      <c r="T244" s="29">
        <f t="shared" si="39"/>
        <v>0</v>
      </c>
      <c r="U244" s="29">
        <f t="shared" si="39"/>
        <v>0</v>
      </c>
      <c r="V244" s="29">
        <f t="shared" si="39"/>
        <v>0</v>
      </c>
      <c r="W244" s="29">
        <f t="shared" si="39"/>
        <v>0</v>
      </c>
      <c r="X244" s="29">
        <f t="shared" si="39"/>
        <v>0</v>
      </c>
      <c r="Y244" s="29">
        <f t="shared" si="39"/>
        <v>0</v>
      </c>
      <c r="Z244" s="29">
        <f t="shared" si="39"/>
        <v>0</v>
      </c>
      <c r="AA244" s="29">
        <f t="shared" si="39"/>
        <v>0</v>
      </c>
      <c r="AB244" s="29">
        <f t="shared" si="39"/>
        <v>0</v>
      </c>
      <c r="AC244" s="29">
        <f t="shared" si="39"/>
        <v>0</v>
      </c>
      <c r="AD244" s="29">
        <f t="shared" si="39"/>
        <v>0</v>
      </c>
      <c r="AE244" s="29">
        <f t="shared" si="39"/>
        <v>0</v>
      </c>
      <c r="AF244" s="29">
        <f t="shared" si="39"/>
        <v>0</v>
      </c>
      <c r="AG244" s="29">
        <f t="shared" si="39"/>
        <v>0</v>
      </c>
      <c r="AH244" s="29">
        <f t="shared" si="39"/>
        <v>0</v>
      </c>
      <c r="AI244" s="29">
        <f t="shared" si="39"/>
        <v>0</v>
      </c>
      <c r="AJ244" s="29">
        <f t="shared" si="39"/>
        <v>0</v>
      </c>
      <c r="AK244" s="29">
        <f t="shared" si="39"/>
        <v>0</v>
      </c>
      <c r="AL244" s="29">
        <f t="shared" si="39"/>
        <v>0</v>
      </c>
      <c r="AM244" s="29">
        <f t="shared" si="39"/>
        <v>0</v>
      </c>
      <c r="AN244" s="29">
        <f t="shared" si="39"/>
        <v>0</v>
      </c>
      <c r="AO244" s="29">
        <f t="shared" si="39"/>
        <v>0</v>
      </c>
      <c r="AP244" s="29">
        <f t="shared" si="39"/>
        <v>0</v>
      </c>
      <c r="AQ244" s="29">
        <f t="shared" si="39"/>
        <v>0</v>
      </c>
      <c r="AR244" s="29"/>
      <c r="AS244" s="29">
        <f t="shared" si="39"/>
        <v>0</v>
      </c>
      <c r="AT244" s="23">
        <f>SUM(P244:AM244)</f>
        <v>0</v>
      </c>
      <c r="AU244" s="31" t="s">
        <v>69</v>
      </c>
      <c r="AV244" s="32"/>
    </row>
    <row r="245" spans="1:48" hidden="1" x14ac:dyDescent="0.35">
      <c r="P245" s="199" t="s">
        <v>58</v>
      </c>
      <c r="Q245" s="199"/>
      <c r="R245" s="199"/>
      <c r="S245" s="199"/>
      <c r="T245" s="199"/>
      <c r="U245" s="199"/>
      <c r="V245" s="199"/>
      <c r="W245" s="199"/>
      <c r="X245" s="183"/>
      <c r="Y245" s="183"/>
      <c r="Z245" s="183"/>
      <c r="AA245" s="200" t="s">
        <v>33</v>
      </c>
      <c r="AB245" s="200"/>
      <c r="AC245" s="200"/>
      <c r="AD245" s="200"/>
      <c r="AE245" s="200"/>
      <c r="AF245" s="200"/>
      <c r="AG245" s="196" t="s">
        <v>30</v>
      </c>
      <c r="AH245" s="196"/>
      <c r="AI245" s="196"/>
      <c r="AJ245" s="196"/>
      <c r="AK245" s="196"/>
      <c r="AL245" s="196"/>
      <c r="AM245" s="182"/>
      <c r="AN245" s="209" t="s">
        <v>398</v>
      </c>
      <c r="AO245" s="47"/>
      <c r="AP245" s="47"/>
      <c r="AQ245" s="47"/>
      <c r="AR245" s="47"/>
      <c r="AS245" s="47"/>
    </row>
    <row r="246" spans="1:48" ht="93" hidden="1" x14ac:dyDescent="0.35">
      <c r="A246" s="52" t="s">
        <v>113</v>
      </c>
      <c r="B246" s="53" t="s">
        <v>0</v>
      </c>
      <c r="C246" s="52" t="s">
        <v>2</v>
      </c>
      <c r="D246" s="52" t="s">
        <v>3</v>
      </c>
      <c r="E246" s="54" t="s">
        <v>1</v>
      </c>
      <c r="F246" s="54" t="s">
        <v>6</v>
      </c>
      <c r="G246" s="54" t="s">
        <v>7</v>
      </c>
      <c r="H246" s="55" t="s">
        <v>8</v>
      </c>
      <c r="I246" s="73" t="s">
        <v>217</v>
      </c>
      <c r="J246" s="56" t="s">
        <v>125</v>
      </c>
      <c r="K246" s="67" t="s">
        <v>182</v>
      </c>
      <c r="L246" s="70" t="s">
        <v>181</v>
      </c>
      <c r="M246" s="68" t="s">
        <v>26</v>
      </c>
      <c r="N246" s="69" t="s">
        <v>27</v>
      </c>
      <c r="P246" s="20" t="s">
        <v>228</v>
      </c>
      <c r="Q246" s="20" t="s">
        <v>63</v>
      </c>
      <c r="R246" s="20" t="s">
        <v>42</v>
      </c>
      <c r="S246" s="20" t="s">
        <v>37</v>
      </c>
      <c r="T246" s="20" t="s">
        <v>61</v>
      </c>
      <c r="U246" s="20" t="s">
        <v>98</v>
      </c>
      <c r="V246" s="20" t="s">
        <v>62</v>
      </c>
      <c r="W246" s="20" t="s">
        <v>29</v>
      </c>
      <c r="X246" s="20" t="s">
        <v>92</v>
      </c>
      <c r="Y246" s="20" t="s">
        <v>127</v>
      </c>
      <c r="Z246" s="20" t="s">
        <v>96</v>
      </c>
      <c r="AA246" s="20" t="s">
        <v>64</v>
      </c>
      <c r="AB246" s="20" t="s">
        <v>259</v>
      </c>
      <c r="AC246" s="20" t="s">
        <v>65</v>
      </c>
      <c r="AD246" s="20" t="s">
        <v>271</v>
      </c>
      <c r="AE246" s="20" t="s">
        <v>66</v>
      </c>
      <c r="AF246" s="20" t="s">
        <v>34</v>
      </c>
      <c r="AG246" s="20" t="s">
        <v>41</v>
      </c>
      <c r="AH246" s="20" t="s">
        <v>32</v>
      </c>
      <c r="AI246" s="20" t="s">
        <v>36</v>
      </c>
      <c r="AJ246" s="20" t="s">
        <v>400</v>
      </c>
      <c r="AK246" s="20" t="s">
        <v>67</v>
      </c>
      <c r="AL246" s="20" t="s">
        <v>68</v>
      </c>
      <c r="AM246" s="20" t="s">
        <v>229</v>
      </c>
      <c r="AN246" s="20" t="s">
        <v>398</v>
      </c>
      <c r="AO246" s="20" t="s">
        <v>104</v>
      </c>
      <c r="AP246" s="20" t="s">
        <v>230</v>
      </c>
      <c r="AQ246" s="20" t="s">
        <v>118</v>
      </c>
      <c r="AR246" s="20"/>
      <c r="AS246" s="20" t="s">
        <v>231</v>
      </c>
    </row>
    <row r="247" spans="1:48" s="9" customFormat="1" hidden="1" x14ac:dyDescent="0.35">
      <c r="B247" s="37"/>
      <c r="C247" s="14"/>
      <c r="D247" s="14"/>
      <c r="E247" s="38"/>
      <c r="F247" s="38"/>
      <c r="G247" s="38"/>
      <c r="H247" s="38"/>
      <c r="I247" s="76"/>
      <c r="J247" s="18"/>
      <c r="K247" s="38"/>
      <c r="L247" s="49"/>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4"/>
      <c r="AU247" s="14"/>
      <c r="AV247" s="14"/>
    </row>
    <row r="248" spans="1:48" s="9" customFormat="1" hidden="1" x14ac:dyDescent="0.35">
      <c r="A248" s="9" t="s">
        <v>205</v>
      </c>
      <c r="B248" s="58">
        <v>42795</v>
      </c>
      <c r="C248" s="14" t="s">
        <v>24</v>
      </c>
      <c r="D248" s="14" t="s">
        <v>213</v>
      </c>
      <c r="E248" s="38"/>
      <c r="F248" s="38"/>
      <c r="G248" s="38"/>
      <c r="H248" s="22">
        <f t="shared" ref="H248:H259" si="40">SUM(F248:G248)</f>
        <v>0</v>
      </c>
      <c r="I248" s="74"/>
      <c r="J248" s="18">
        <f>J244+E248-H248</f>
        <v>0</v>
      </c>
      <c r="K248" s="38"/>
      <c r="L248" s="49"/>
      <c r="M248" s="9" t="s">
        <v>28</v>
      </c>
      <c r="N248" s="9" t="s">
        <v>93</v>
      </c>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4"/>
      <c r="AU248" s="14"/>
      <c r="AV248" s="14"/>
    </row>
    <row r="249" spans="1:48" s="9" customFormat="1" hidden="1" x14ac:dyDescent="0.35">
      <c r="B249" s="58">
        <v>42803</v>
      </c>
      <c r="C249" s="14" t="s">
        <v>9</v>
      </c>
      <c r="D249" s="14" t="s">
        <v>216</v>
      </c>
      <c r="E249" s="38"/>
      <c r="F249" s="38"/>
      <c r="G249" s="38"/>
      <c r="H249" s="22">
        <f t="shared" si="40"/>
        <v>0</v>
      </c>
      <c r="I249" s="74"/>
      <c r="J249" s="18">
        <f>J248+E249-H249</f>
        <v>0</v>
      </c>
      <c r="K249" s="38"/>
      <c r="L249" s="49"/>
      <c r="M249" s="9" t="s">
        <v>118</v>
      </c>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4"/>
      <c r="AU249" s="14"/>
      <c r="AV249" s="14"/>
    </row>
    <row r="250" spans="1:48" hidden="1" x14ac:dyDescent="0.35">
      <c r="B250" s="58">
        <v>42814</v>
      </c>
      <c r="C250" s="9" t="s">
        <v>4</v>
      </c>
      <c r="D250" s="9" t="s">
        <v>206</v>
      </c>
      <c r="E250" s="12"/>
      <c r="F250" s="12"/>
      <c r="G250" s="12"/>
      <c r="H250" s="22">
        <f t="shared" si="40"/>
        <v>0</v>
      </c>
      <c r="I250" s="74"/>
      <c r="J250" s="18">
        <f t="shared" ref="J250:J259" si="41">J249+E250-H250</f>
        <v>0</v>
      </c>
      <c r="K250" s="18"/>
      <c r="L250" s="49"/>
      <c r="M250" s="15"/>
      <c r="N250" s="15" t="s">
        <v>108</v>
      </c>
    </row>
    <row r="251" spans="1:48" hidden="1" x14ac:dyDescent="0.35">
      <c r="A251" s="5"/>
      <c r="B251" s="58">
        <v>42814</v>
      </c>
      <c r="C251" s="9" t="s">
        <v>9</v>
      </c>
      <c r="D251" s="9" t="s">
        <v>207</v>
      </c>
      <c r="E251" s="12"/>
      <c r="F251" s="12"/>
      <c r="G251" s="12"/>
      <c r="H251" s="22">
        <f t="shared" si="40"/>
        <v>0</v>
      </c>
      <c r="I251" s="74"/>
      <c r="J251" s="18">
        <f t="shared" si="41"/>
        <v>0</v>
      </c>
      <c r="K251" s="18"/>
      <c r="L251" s="49"/>
      <c r="M251" s="15"/>
      <c r="N251" s="15" t="s">
        <v>106</v>
      </c>
    </row>
    <row r="252" spans="1:48" hidden="1" x14ac:dyDescent="0.35">
      <c r="B252" s="58">
        <v>42814</v>
      </c>
      <c r="C252" s="9" t="s">
        <v>11</v>
      </c>
      <c r="D252" s="9" t="s">
        <v>208</v>
      </c>
      <c r="E252" s="12"/>
      <c r="F252" s="12"/>
      <c r="G252" s="12"/>
      <c r="H252" s="22">
        <f t="shared" si="40"/>
        <v>0</v>
      </c>
      <c r="I252" s="74"/>
      <c r="J252" s="18">
        <f t="shared" si="41"/>
        <v>0</v>
      </c>
      <c r="K252" s="18"/>
      <c r="L252" s="49"/>
      <c r="M252" s="3" t="s">
        <v>30</v>
      </c>
      <c r="N252" s="3" t="s">
        <v>31</v>
      </c>
    </row>
    <row r="253" spans="1:48" hidden="1" x14ac:dyDescent="0.35">
      <c r="B253" s="58">
        <v>42814</v>
      </c>
      <c r="C253" s="9" t="s">
        <v>13</v>
      </c>
      <c r="D253" s="9" t="s">
        <v>209</v>
      </c>
      <c r="E253" s="12"/>
      <c r="F253" s="59"/>
      <c r="G253" s="12"/>
      <c r="H253" s="22">
        <f t="shared" si="40"/>
        <v>0</v>
      </c>
      <c r="I253" s="74"/>
      <c r="J253" s="18">
        <f t="shared" si="41"/>
        <v>0</v>
      </c>
      <c r="K253" s="18"/>
      <c r="L253" s="49"/>
      <c r="M253" s="3" t="s">
        <v>28</v>
      </c>
      <c r="N253" s="3" t="s">
        <v>35</v>
      </c>
    </row>
    <row r="254" spans="1:48" hidden="1" x14ac:dyDescent="0.35">
      <c r="B254" s="58">
        <v>42814</v>
      </c>
      <c r="C254" s="9" t="s">
        <v>49</v>
      </c>
      <c r="D254" s="9" t="s">
        <v>210</v>
      </c>
      <c r="E254" s="12"/>
      <c r="F254" s="59"/>
      <c r="G254" s="12"/>
      <c r="H254" s="22">
        <f t="shared" si="40"/>
        <v>0</v>
      </c>
      <c r="I254" s="74"/>
      <c r="J254" s="18">
        <f t="shared" si="41"/>
        <v>0</v>
      </c>
      <c r="K254" s="18"/>
      <c r="L254" s="49"/>
      <c r="M254" s="3" t="s">
        <v>28</v>
      </c>
      <c r="N254" s="3" t="s">
        <v>35</v>
      </c>
    </row>
    <row r="255" spans="1:48" hidden="1" x14ac:dyDescent="0.35">
      <c r="B255" s="58">
        <v>42814</v>
      </c>
      <c r="C255" s="9" t="s">
        <v>149</v>
      </c>
      <c r="D255" s="9" t="s">
        <v>211</v>
      </c>
      <c r="E255" s="12"/>
      <c r="F255" s="12"/>
      <c r="G255" s="12"/>
      <c r="H255" s="22">
        <f t="shared" si="40"/>
        <v>0</v>
      </c>
      <c r="I255" s="74"/>
      <c r="J255" s="18">
        <f t="shared" si="41"/>
        <v>0</v>
      </c>
      <c r="K255" s="18"/>
      <c r="L255" s="49"/>
      <c r="M255" s="3" t="s">
        <v>28</v>
      </c>
      <c r="N255" s="3" t="s">
        <v>96</v>
      </c>
    </row>
    <row r="256" spans="1:48" hidden="1" x14ac:dyDescent="0.35">
      <c r="B256" s="58">
        <v>42814</v>
      </c>
      <c r="C256" s="9" t="s">
        <v>47</v>
      </c>
      <c r="D256" s="9" t="s">
        <v>212</v>
      </c>
      <c r="E256" s="12"/>
      <c r="F256" s="12"/>
      <c r="G256" s="12"/>
      <c r="H256" s="22">
        <f t="shared" si="40"/>
        <v>0</v>
      </c>
      <c r="I256" s="74"/>
      <c r="J256" s="18">
        <f t="shared" si="41"/>
        <v>0</v>
      </c>
      <c r="K256" s="18"/>
      <c r="L256" s="49"/>
      <c r="M256" s="3" t="s">
        <v>30</v>
      </c>
      <c r="N256" s="9" t="s">
        <v>219</v>
      </c>
    </row>
    <row r="257" spans="2:48" hidden="1" x14ac:dyDescent="0.35">
      <c r="B257" s="58">
        <v>42814</v>
      </c>
      <c r="C257" s="9" t="s">
        <v>215</v>
      </c>
      <c r="D257" s="9" t="s">
        <v>214</v>
      </c>
      <c r="E257" s="60"/>
      <c r="F257" s="12"/>
      <c r="G257" s="12"/>
      <c r="H257" s="22">
        <f t="shared" si="40"/>
        <v>0</v>
      </c>
      <c r="I257" s="74"/>
      <c r="J257" s="18">
        <f t="shared" si="41"/>
        <v>0</v>
      </c>
      <c r="K257" s="18"/>
      <c r="L257" s="49"/>
      <c r="M257" s="3" t="s">
        <v>33</v>
      </c>
      <c r="N257" s="3" t="s">
        <v>34</v>
      </c>
    </row>
    <row r="258" spans="2:48" hidden="1" x14ac:dyDescent="0.35">
      <c r="B258" s="58">
        <v>42814</v>
      </c>
      <c r="C258" s="9" t="s">
        <v>9</v>
      </c>
      <c r="D258" s="9" t="s">
        <v>116</v>
      </c>
      <c r="E258" s="12"/>
      <c r="F258" s="60"/>
      <c r="G258" s="12"/>
      <c r="H258" s="22">
        <f t="shared" si="40"/>
        <v>0</v>
      </c>
      <c r="I258" s="74"/>
      <c r="J258" s="18">
        <f t="shared" si="41"/>
        <v>0</v>
      </c>
      <c r="K258" s="18"/>
      <c r="L258" s="49"/>
      <c r="M258" s="3" t="s">
        <v>114</v>
      </c>
    </row>
    <row r="259" spans="2:48" hidden="1" x14ac:dyDescent="0.35">
      <c r="B259" s="58">
        <v>42814</v>
      </c>
      <c r="C259" s="9" t="s">
        <v>9</v>
      </c>
      <c r="D259" s="9" t="s">
        <v>117</v>
      </c>
      <c r="E259" s="12"/>
      <c r="F259" s="60"/>
      <c r="G259" s="12"/>
      <c r="H259" s="22">
        <f t="shared" si="40"/>
        <v>0</v>
      </c>
      <c r="I259" s="74"/>
      <c r="J259" s="18">
        <f t="shared" si="41"/>
        <v>0</v>
      </c>
      <c r="K259" s="18"/>
      <c r="L259" s="49"/>
      <c r="M259" s="3" t="s">
        <v>114</v>
      </c>
    </row>
    <row r="260" spans="2:48" ht="24" hidden="1" thickBot="1" x14ac:dyDescent="0.4">
      <c r="B260" s="57"/>
      <c r="C260" s="9"/>
      <c r="D260" s="9"/>
      <c r="E260" s="12"/>
      <c r="F260" s="60"/>
      <c r="G260" s="12"/>
      <c r="H260" s="12"/>
      <c r="I260" s="74"/>
      <c r="J260" s="18"/>
      <c r="K260" s="18"/>
    </row>
    <row r="261" spans="2:48" ht="24" hidden="1" thickBot="1" x14ac:dyDescent="0.4">
      <c r="B261" s="6" t="s">
        <v>22</v>
      </c>
      <c r="C261" s="7"/>
      <c r="D261" s="7"/>
      <c r="E261" s="13">
        <f>SUM(E248:E259)</f>
        <v>0</v>
      </c>
      <c r="F261" s="13">
        <f>SUM(F248:F259)</f>
        <v>0</v>
      </c>
      <c r="G261" s="13">
        <f>SUM(G248:G259)</f>
        <v>0</v>
      </c>
      <c r="H261" s="13">
        <f>SUM(H248:H259)</f>
        <v>0</v>
      </c>
      <c r="I261" s="75"/>
      <c r="J261" s="19">
        <f>J259</f>
        <v>0</v>
      </c>
      <c r="K261" s="13">
        <f>SUM(K250:K259)</f>
        <v>0</v>
      </c>
      <c r="O261" s="8" t="s">
        <v>60</v>
      </c>
      <c r="P261" s="29">
        <f t="shared" ref="P261:AS261" si="42">SUM(P248:P259)</f>
        <v>0</v>
      </c>
      <c r="Q261" s="29">
        <f t="shared" si="42"/>
        <v>0</v>
      </c>
      <c r="R261" s="29">
        <f t="shared" si="42"/>
        <v>0</v>
      </c>
      <c r="S261" s="29">
        <f t="shared" si="42"/>
        <v>0</v>
      </c>
      <c r="T261" s="29">
        <f t="shared" si="42"/>
        <v>0</v>
      </c>
      <c r="U261" s="29">
        <f t="shared" si="42"/>
        <v>0</v>
      </c>
      <c r="V261" s="29">
        <f t="shared" si="42"/>
        <v>0</v>
      </c>
      <c r="W261" s="29">
        <f t="shared" si="42"/>
        <v>0</v>
      </c>
      <c r="X261" s="29">
        <f t="shared" si="42"/>
        <v>0</v>
      </c>
      <c r="Y261" s="29">
        <f t="shared" si="42"/>
        <v>0</v>
      </c>
      <c r="Z261" s="29">
        <f t="shared" si="42"/>
        <v>0</v>
      </c>
      <c r="AA261" s="29">
        <f t="shared" si="42"/>
        <v>0</v>
      </c>
      <c r="AB261" s="29">
        <f t="shared" si="42"/>
        <v>0</v>
      </c>
      <c r="AC261" s="29">
        <f t="shared" si="42"/>
        <v>0</v>
      </c>
      <c r="AD261" s="29">
        <f t="shared" si="42"/>
        <v>0</v>
      </c>
      <c r="AE261" s="29">
        <f t="shared" si="42"/>
        <v>0</v>
      </c>
      <c r="AF261" s="29">
        <f t="shared" si="42"/>
        <v>0</v>
      </c>
      <c r="AG261" s="29">
        <f t="shared" si="42"/>
        <v>0</v>
      </c>
      <c r="AH261" s="29">
        <f t="shared" si="42"/>
        <v>0</v>
      </c>
      <c r="AI261" s="29">
        <f t="shared" si="42"/>
        <v>0</v>
      </c>
      <c r="AJ261" s="29">
        <f t="shared" si="42"/>
        <v>0</v>
      </c>
      <c r="AK261" s="29">
        <f t="shared" si="42"/>
        <v>0</v>
      </c>
      <c r="AL261" s="29">
        <f t="shared" si="42"/>
        <v>0</v>
      </c>
      <c r="AM261" s="29">
        <f t="shared" si="42"/>
        <v>0</v>
      </c>
      <c r="AN261" s="29">
        <f t="shared" si="42"/>
        <v>0</v>
      </c>
      <c r="AO261" s="29">
        <f t="shared" si="42"/>
        <v>0</v>
      </c>
      <c r="AP261" s="29">
        <f t="shared" si="42"/>
        <v>0</v>
      </c>
      <c r="AQ261" s="29">
        <f t="shared" si="42"/>
        <v>0</v>
      </c>
      <c r="AR261" s="29"/>
      <c r="AS261" s="29">
        <f t="shared" si="42"/>
        <v>0</v>
      </c>
      <c r="AT261" s="23">
        <f>SUM(P261:AM261)</f>
        <v>0</v>
      </c>
      <c r="AU261" s="31" t="s">
        <v>69</v>
      </c>
      <c r="AV261" s="32"/>
    </row>
    <row r="262" spans="2:48" ht="24" thickBot="1" x14ac:dyDescent="0.4">
      <c r="O262" s="8" t="s">
        <v>76</v>
      </c>
      <c r="P262" s="29">
        <f t="shared" ref="P262:AS262" si="43">P29+P54+P93+P113+P134+P150+P166+P191+P210+P225+P244+P261</f>
        <v>0</v>
      </c>
      <c r="Q262" s="29">
        <f t="shared" si="43"/>
        <v>0</v>
      </c>
      <c r="R262" s="29">
        <f t="shared" si="43"/>
        <v>0</v>
      </c>
      <c r="S262" s="29">
        <f t="shared" si="43"/>
        <v>0</v>
      </c>
      <c r="T262" s="29">
        <f t="shared" si="43"/>
        <v>0</v>
      </c>
      <c r="U262" s="29">
        <f t="shared" si="43"/>
        <v>0</v>
      </c>
      <c r="V262" s="29">
        <f t="shared" si="43"/>
        <v>0</v>
      </c>
      <c r="W262" s="29">
        <f t="shared" si="43"/>
        <v>0</v>
      </c>
      <c r="X262" s="29">
        <f t="shared" si="43"/>
        <v>0</v>
      </c>
      <c r="Y262" s="29">
        <f t="shared" si="43"/>
        <v>0</v>
      </c>
      <c r="Z262" s="29">
        <f t="shared" si="43"/>
        <v>0</v>
      </c>
      <c r="AA262" s="29">
        <f t="shared" si="43"/>
        <v>0</v>
      </c>
      <c r="AB262" s="29">
        <f t="shared" si="43"/>
        <v>0</v>
      </c>
      <c r="AC262" s="29">
        <f t="shared" si="43"/>
        <v>0</v>
      </c>
      <c r="AD262" s="29">
        <f t="shared" si="43"/>
        <v>0</v>
      </c>
      <c r="AE262" s="29">
        <f t="shared" si="43"/>
        <v>0</v>
      </c>
      <c r="AF262" s="29">
        <f t="shared" si="43"/>
        <v>0</v>
      </c>
      <c r="AG262" s="29">
        <f t="shared" si="43"/>
        <v>0</v>
      </c>
      <c r="AH262" s="29">
        <f t="shared" si="43"/>
        <v>0</v>
      </c>
      <c r="AI262" s="29">
        <f t="shared" si="43"/>
        <v>0</v>
      </c>
      <c r="AJ262" s="29">
        <f t="shared" si="43"/>
        <v>0</v>
      </c>
      <c r="AK262" s="29">
        <f t="shared" si="43"/>
        <v>0</v>
      </c>
      <c r="AL262" s="29">
        <f t="shared" si="43"/>
        <v>0</v>
      </c>
      <c r="AM262" s="29">
        <f t="shared" si="43"/>
        <v>0</v>
      </c>
      <c r="AN262" s="29">
        <f t="shared" si="43"/>
        <v>0</v>
      </c>
      <c r="AO262" s="29">
        <f t="shared" si="43"/>
        <v>0</v>
      </c>
      <c r="AP262" s="29">
        <f t="shared" si="43"/>
        <v>0</v>
      </c>
      <c r="AQ262" s="29">
        <f t="shared" si="43"/>
        <v>0</v>
      </c>
      <c r="AR262" s="29">
        <f t="shared" si="43"/>
        <v>0</v>
      </c>
      <c r="AS262" s="29">
        <f t="shared" si="43"/>
        <v>0</v>
      </c>
      <c r="AT262" s="34">
        <f>SUM(P262:AM262)</f>
        <v>0</v>
      </c>
      <c r="AU262" s="31" t="s">
        <v>77</v>
      </c>
      <c r="AV262" s="32"/>
    </row>
    <row r="263" spans="2:48" ht="46.5" x14ac:dyDescent="0.35">
      <c r="B263" s="33" t="s">
        <v>123</v>
      </c>
      <c r="C263" s="27"/>
      <c r="D263" s="27"/>
      <c r="E263" s="63">
        <f>E29+E54+E93+E113+E134+E150+E166+E191+E210+E225+E244+E261</f>
        <v>0</v>
      </c>
      <c r="F263" s="63">
        <f>F29+F54+F93+F113+F134+F150+F166+F191+F210+F225+F244+F261</f>
        <v>0</v>
      </c>
      <c r="G263" s="63">
        <f>G29+G54+G93+G113+G134+G150+G166+G191+G210+G225+G244+G261</f>
        <v>0</v>
      </c>
      <c r="H263" s="63">
        <f>H29+H54+H93+H113+H134+H150+H166+H191+H210+H225+H244+H261</f>
        <v>0</v>
      </c>
      <c r="I263" s="50"/>
      <c r="J263" s="64">
        <f>J210</f>
        <v>0</v>
      </c>
      <c r="K263" s="63">
        <f>K29+K54+K93+K113+K134+K150+K166+K191+K210+K225+K244+K261</f>
        <v>25</v>
      </c>
      <c r="L263" s="50"/>
      <c r="M263" s="27"/>
      <c r="N263" s="27"/>
      <c r="O263" s="28" t="s">
        <v>75</v>
      </c>
      <c r="P263" s="28">
        <f t="shared" ref="P263:AS263" si="44">P5-P262</f>
        <v>7740</v>
      </c>
      <c r="Q263" s="28">
        <f t="shared" si="44"/>
        <v>750</v>
      </c>
      <c r="R263" s="28">
        <f t="shared" si="44"/>
        <v>1000</v>
      </c>
      <c r="S263" s="28">
        <f t="shared" si="44"/>
        <v>550</v>
      </c>
      <c r="T263" s="28">
        <f t="shared" si="44"/>
        <v>350</v>
      </c>
      <c r="U263" s="28">
        <f t="shared" si="44"/>
        <v>540</v>
      </c>
      <c r="V263" s="28">
        <f t="shared" si="44"/>
        <v>650</v>
      </c>
      <c r="W263" s="28">
        <f t="shared" si="44"/>
        <v>950</v>
      </c>
      <c r="X263" s="28">
        <f t="shared" si="44"/>
        <v>100</v>
      </c>
      <c r="Y263" s="28">
        <f t="shared" si="44"/>
        <v>910</v>
      </c>
      <c r="Z263" s="28">
        <f t="shared" si="44"/>
        <v>150</v>
      </c>
      <c r="AA263" s="28">
        <f t="shared" si="44"/>
        <v>1500</v>
      </c>
      <c r="AB263" s="28">
        <f t="shared" si="44"/>
        <v>500</v>
      </c>
      <c r="AC263" s="28">
        <f t="shared" si="44"/>
        <v>100</v>
      </c>
      <c r="AD263" s="28">
        <f t="shared" si="44"/>
        <v>2500</v>
      </c>
      <c r="AE263" s="28">
        <f t="shared" si="44"/>
        <v>1000</v>
      </c>
      <c r="AF263" s="28">
        <f t="shared" si="44"/>
        <v>3750</v>
      </c>
      <c r="AG263" s="28">
        <f t="shared" si="44"/>
        <v>1000</v>
      </c>
      <c r="AH263" s="28">
        <f t="shared" si="44"/>
        <v>3100</v>
      </c>
      <c r="AI263" s="28">
        <f t="shared" si="44"/>
        <v>5700</v>
      </c>
      <c r="AJ263" s="28">
        <f t="shared" si="44"/>
        <v>600</v>
      </c>
      <c r="AK263" s="28">
        <f t="shared" si="44"/>
        <v>0</v>
      </c>
      <c r="AL263" s="28">
        <f t="shared" si="44"/>
        <v>3168</v>
      </c>
      <c r="AM263" s="28">
        <f t="shared" si="44"/>
        <v>0</v>
      </c>
      <c r="AN263" s="28">
        <f t="shared" si="44"/>
        <v>11915</v>
      </c>
      <c r="AO263" s="28">
        <f t="shared" si="44"/>
        <v>0</v>
      </c>
      <c r="AP263" s="28">
        <f t="shared" si="44"/>
        <v>0</v>
      </c>
      <c r="AQ263" s="28">
        <f t="shared" si="44"/>
        <v>0</v>
      </c>
      <c r="AR263" s="28">
        <f t="shared" si="44"/>
        <v>0</v>
      </c>
      <c r="AS263" s="28">
        <f t="shared" si="44"/>
        <v>0</v>
      </c>
    </row>
    <row r="265" spans="2:48" x14ac:dyDescent="0.35">
      <c r="B265" s="4" t="s">
        <v>23</v>
      </c>
      <c r="F265" s="198" t="s">
        <v>126</v>
      </c>
      <c r="G265" s="198"/>
      <c r="H265" s="198"/>
    </row>
    <row r="266" spans="2:48" x14ac:dyDescent="0.35">
      <c r="B266" s="61" t="s">
        <v>396</v>
      </c>
      <c r="F266" s="2" t="s">
        <v>44</v>
      </c>
      <c r="H266" s="18">
        <v>0</v>
      </c>
      <c r="I266" s="49"/>
      <c r="J266" s="18"/>
      <c r="K266" s="18"/>
    </row>
    <row r="267" spans="2:48" x14ac:dyDescent="0.35">
      <c r="B267" s="61" t="s">
        <v>396</v>
      </c>
      <c r="F267" s="2" t="s">
        <v>45</v>
      </c>
      <c r="H267" s="18">
        <v>0</v>
      </c>
      <c r="I267" s="49"/>
      <c r="J267" s="18"/>
      <c r="K267" s="18"/>
    </row>
    <row r="268" spans="2:48" x14ac:dyDescent="0.35">
      <c r="B268" s="61" t="s">
        <v>396</v>
      </c>
      <c r="F268" s="2" t="s">
        <v>43</v>
      </c>
      <c r="H268" s="18">
        <v>0</v>
      </c>
      <c r="I268" s="49"/>
      <c r="J268" s="18"/>
      <c r="K268" s="18"/>
    </row>
    <row r="269" spans="2:48" ht="24" thickBot="1" x14ac:dyDescent="0.4">
      <c r="F269" s="2" t="s">
        <v>239</v>
      </c>
      <c r="H269" s="18">
        <f>SUM(H266:H268)</f>
        <v>0</v>
      </c>
      <c r="I269" s="49"/>
      <c r="J269" s="18"/>
      <c r="K269" s="18"/>
    </row>
    <row r="270" spans="2:48" x14ac:dyDescent="0.35">
      <c r="B270" s="39"/>
      <c r="C270" s="40"/>
      <c r="F270" s="2" t="s">
        <v>91</v>
      </c>
      <c r="H270" s="18">
        <v>0</v>
      </c>
      <c r="I270" s="49"/>
      <c r="J270" s="18"/>
      <c r="K270" s="18"/>
    </row>
    <row r="271" spans="2:48" x14ac:dyDescent="0.35">
      <c r="B271" s="43" t="s">
        <v>99</v>
      </c>
      <c r="C271" s="44"/>
      <c r="F271" s="2" t="s">
        <v>268</v>
      </c>
      <c r="H271" s="62">
        <f>H269-H270</f>
        <v>0</v>
      </c>
      <c r="I271" s="77"/>
      <c r="J271" s="18">
        <f>J263-H271</f>
        <v>0</v>
      </c>
      <c r="K271" s="18"/>
    </row>
    <row r="272" spans="2:48" x14ac:dyDescent="0.35">
      <c r="B272" s="43"/>
      <c r="C272" s="44"/>
      <c r="H272" s="17"/>
      <c r="J272" s="95" t="s">
        <v>276</v>
      </c>
      <c r="K272" s="95" t="s">
        <v>373</v>
      </c>
    </row>
    <row r="273" spans="2:10" x14ac:dyDescent="0.35">
      <c r="B273" s="43" t="s">
        <v>100</v>
      </c>
      <c r="C273" s="44"/>
      <c r="E273" s="2" t="s">
        <v>277</v>
      </c>
      <c r="H273" s="17">
        <f>G263</f>
        <v>0</v>
      </c>
    </row>
    <row r="274" spans="2:10" ht="24" thickBot="1" x14ac:dyDescent="0.4">
      <c r="B274" s="41"/>
      <c r="C274" s="42"/>
      <c r="F274" s="2" t="s">
        <v>167</v>
      </c>
      <c r="H274" s="17">
        <f>H271+H273</f>
        <v>0</v>
      </c>
    </row>
    <row r="275" spans="2:10" ht="26.25" x14ac:dyDescent="0.4">
      <c r="B275" s="51" t="s">
        <v>111</v>
      </c>
    </row>
    <row r="276" spans="2:10" ht="24" thickBot="1" x14ac:dyDescent="0.4">
      <c r="B276" s="3" t="s">
        <v>112</v>
      </c>
    </row>
    <row r="277" spans="2:10" ht="23.25" customHeight="1" x14ac:dyDescent="0.35">
      <c r="B277" s="187" t="s">
        <v>278</v>
      </c>
      <c r="C277" s="188"/>
      <c r="D277" s="188"/>
      <c r="E277" s="188"/>
      <c r="F277" s="188"/>
      <c r="G277" s="188"/>
      <c r="H277" s="188"/>
      <c r="I277" s="188"/>
      <c r="J277" s="189"/>
    </row>
    <row r="278" spans="2:10" x14ac:dyDescent="0.35">
      <c r="B278" s="190"/>
      <c r="C278" s="191"/>
      <c r="D278" s="191"/>
      <c r="E278" s="191"/>
      <c r="F278" s="191"/>
      <c r="G278" s="191"/>
      <c r="H278" s="191"/>
      <c r="I278" s="191"/>
      <c r="J278" s="192"/>
    </row>
    <row r="279" spans="2:10" ht="24" thickBot="1" x14ac:dyDescent="0.4">
      <c r="B279" s="193"/>
      <c r="C279" s="194"/>
      <c r="D279" s="194"/>
      <c r="E279" s="194"/>
      <c r="F279" s="194"/>
      <c r="G279" s="194"/>
      <c r="H279" s="194"/>
      <c r="I279" s="194"/>
      <c r="J279" s="195"/>
    </row>
    <row r="280" spans="2:10" x14ac:dyDescent="0.35">
      <c r="B280" s="82"/>
      <c r="C280" s="82"/>
      <c r="D280" s="82"/>
      <c r="E280" s="82"/>
      <c r="F280" s="82"/>
      <c r="G280" s="82"/>
      <c r="H280" s="82"/>
      <c r="I280" s="82"/>
      <c r="J280" s="82"/>
    </row>
    <row r="281" spans="2:10" x14ac:dyDescent="0.35">
      <c r="B281" s="82"/>
      <c r="C281" s="82"/>
      <c r="D281" s="82"/>
      <c r="E281" s="82"/>
      <c r="F281" s="82"/>
      <c r="G281" s="82"/>
      <c r="H281" s="82"/>
      <c r="I281" s="82"/>
      <c r="J281" s="82"/>
    </row>
    <row r="282" spans="2:10" x14ac:dyDescent="0.35">
      <c r="B282" s="83" t="s">
        <v>218</v>
      </c>
      <c r="C282" s="30"/>
      <c r="D282" s="30"/>
      <c r="E282" s="78"/>
      <c r="F282" s="78"/>
      <c r="G282" s="78"/>
      <c r="H282" s="78"/>
      <c r="I282" s="79"/>
      <c r="J282" s="84"/>
    </row>
    <row r="283" spans="2:10" x14ac:dyDescent="0.35">
      <c r="B283" s="83"/>
      <c r="C283" s="30"/>
      <c r="D283" s="30"/>
      <c r="E283" s="78"/>
      <c r="F283" s="78"/>
      <c r="G283" s="78"/>
      <c r="H283" s="78"/>
      <c r="I283" s="79"/>
      <c r="J283" s="84"/>
    </row>
    <row r="285" spans="2:10" x14ac:dyDescent="0.35">
      <c r="B285" s="4" t="s">
        <v>233</v>
      </c>
    </row>
  </sheetData>
  <mergeCells count="18">
    <mergeCell ref="AA245:AF245"/>
    <mergeCell ref="AG245:AL245"/>
    <mergeCell ref="B277:J279"/>
    <mergeCell ref="AG2:AL2"/>
    <mergeCell ref="B1:D1"/>
    <mergeCell ref="F265:H265"/>
    <mergeCell ref="P2:W2"/>
    <mergeCell ref="AA2:AF2"/>
    <mergeCell ref="P71:W71"/>
    <mergeCell ref="AA71:AF71"/>
    <mergeCell ref="AG71:AL71"/>
    <mergeCell ref="P135:W135"/>
    <mergeCell ref="AA135:AF135"/>
    <mergeCell ref="AG135:AL135"/>
    <mergeCell ref="P192:W192"/>
    <mergeCell ref="AA192:AF192"/>
    <mergeCell ref="AG192:AL192"/>
    <mergeCell ref="P245:W245"/>
  </mergeCells>
  <printOptions horizontalCentered="1"/>
  <pageMargins left="0.31496062992125984" right="0.31496062992125984" top="0.59055118110236227" bottom="0.59055118110236227" header="0.59055118110236227" footer="0.59055118110236227"/>
  <pageSetup paperSize="9" scale="10" orientation="landscape" r:id="rId1"/>
  <headerFooter>
    <oddFooter>&amp;C&amp;F</oddFooter>
  </headerFooter>
  <rowBreaks count="1" manualBreakCount="1">
    <brk id="71" max="16383" man="1"/>
  </rowBreaks>
  <colBreaks count="1" manualBreakCount="1">
    <brk id="2" max="1048575" man="1"/>
  </colBreaks>
  <ignoredErrors>
    <ignoredError sqref="H8:H9 H168 H174:H180" formulaRange="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tabSelected="1" zoomScaleNormal="100" workbookViewId="0">
      <selection activeCell="B12" sqref="B12"/>
    </sheetView>
  </sheetViews>
  <sheetFormatPr defaultRowHeight="18.75" x14ac:dyDescent="0.3"/>
  <cols>
    <col min="1" max="1" width="20" customWidth="1"/>
    <col min="2" max="2" width="46" customWidth="1"/>
    <col min="3" max="4" width="17.5703125" customWidth="1"/>
    <col min="5" max="5" width="1.7109375" style="26" hidden="1" customWidth="1"/>
    <col min="6" max="6" width="16" bestFit="1" customWidth="1"/>
    <col min="7" max="7" width="91.5703125" style="101" customWidth="1"/>
  </cols>
  <sheetData>
    <row r="1" spans="1:10" ht="19.5" thickBot="1" x14ac:dyDescent="0.35">
      <c r="A1" s="135" t="s">
        <v>402</v>
      </c>
      <c r="B1" s="101"/>
      <c r="C1" s="201" t="s">
        <v>227</v>
      </c>
      <c r="D1" s="202"/>
      <c r="E1" s="202"/>
      <c r="F1" s="203"/>
    </row>
    <row r="2" spans="1:10" ht="63" customHeight="1" thickBot="1" x14ac:dyDescent="0.35">
      <c r="A2" s="141" t="s">
        <v>101</v>
      </c>
      <c r="B2" s="101" t="s">
        <v>102</v>
      </c>
      <c r="C2" s="113" t="s">
        <v>419</v>
      </c>
      <c r="D2" s="114" t="s">
        <v>274</v>
      </c>
      <c r="E2" s="115" t="s">
        <v>74</v>
      </c>
      <c r="F2" s="116" t="s">
        <v>275</v>
      </c>
      <c r="G2" s="149" t="s">
        <v>226</v>
      </c>
      <c r="H2" s="80"/>
    </row>
    <row r="3" spans="1:10" ht="12" customHeight="1" x14ac:dyDescent="0.3">
      <c r="A3" s="141"/>
      <c r="B3" s="101"/>
      <c r="C3" s="117"/>
      <c r="D3" s="118"/>
      <c r="E3" s="119"/>
      <c r="F3" s="120"/>
      <c r="G3" s="150"/>
    </row>
    <row r="4" spans="1:10" x14ac:dyDescent="0.3">
      <c r="A4" s="135" t="s">
        <v>58</v>
      </c>
      <c r="B4" s="101" t="s">
        <v>35</v>
      </c>
      <c r="C4" s="121">
        <v>7740</v>
      </c>
      <c r="D4" s="122">
        <f>Payments!P262</f>
        <v>0</v>
      </c>
      <c r="E4" s="123"/>
      <c r="F4" s="124">
        <f>SUM(C4-SUM(D4:E4))</f>
        <v>7740</v>
      </c>
      <c r="G4" s="151" t="s">
        <v>386</v>
      </c>
    </row>
    <row r="5" spans="1:10" x14ac:dyDescent="0.3">
      <c r="A5" s="135"/>
      <c r="B5" s="101" t="s">
        <v>270</v>
      </c>
      <c r="C5" s="121">
        <v>750</v>
      </c>
      <c r="D5" s="122">
        <f>Payments!Q262</f>
        <v>0</v>
      </c>
      <c r="E5" s="123"/>
      <c r="F5" s="124">
        <f t="shared" ref="F5:F32" si="0">SUM(C5-SUM(D5:E5))</f>
        <v>750</v>
      </c>
      <c r="G5" s="151" t="s">
        <v>383</v>
      </c>
    </row>
    <row r="6" spans="1:10" x14ac:dyDescent="0.3">
      <c r="A6" s="135"/>
      <c r="B6" s="101" t="s">
        <v>42</v>
      </c>
      <c r="C6" s="121">
        <v>1000</v>
      </c>
      <c r="D6" s="122">
        <f>Payments!R262</f>
        <v>0</v>
      </c>
      <c r="E6" s="123"/>
      <c r="F6" s="124">
        <f t="shared" si="0"/>
        <v>1000</v>
      </c>
      <c r="G6" s="151" t="s">
        <v>338</v>
      </c>
    </row>
    <row r="7" spans="1:10" x14ac:dyDescent="0.3">
      <c r="A7" s="142"/>
      <c r="B7" s="101" t="s">
        <v>37</v>
      </c>
      <c r="C7" s="121">
        <v>550</v>
      </c>
      <c r="D7" s="122">
        <f>Payments!S262</f>
        <v>0</v>
      </c>
      <c r="E7" s="123"/>
      <c r="F7" s="124">
        <f t="shared" si="0"/>
        <v>550</v>
      </c>
      <c r="G7" s="151"/>
    </row>
    <row r="8" spans="1:10" x14ac:dyDescent="0.3">
      <c r="A8" s="135"/>
      <c r="B8" s="101" t="s">
        <v>70</v>
      </c>
      <c r="C8" s="121">
        <v>350</v>
      </c>
      <c r="D8" s="122">
        <f>Payments!T262</f>
        <v>0</v>
      </c>
      <c r="E8" s="123"/>
      <c r="F8" s="124">
        <f t="shared" si="0"/>
        <v>350</v>
      </c>
      <c r="G8" s="151"/>
    </row>
    <row r="9" spans="1:10" x14ac:dyDescent="0.3">
      <c r="A9" s="135"/>
      <c r="B9" s="101" t="s">
        <v>94</v>
      </c>
      <c r="C9" s="121">
        <v>540</v>
      </c>
      <c r="D9" s="122">
        <f>Payments!U262</f>
        <v>0</v>
      </c>
      <c r="E9" s="123"/>
      <c r="F9" s="124">
        <f t="shared" si="0"/>
        <v>540</v>
      </c>
      <c r="G9" s="151" t="s">
        <v>403</v>
      </c>
    </row>
    <row r="10" spans="1:10" x14ac:dyDescent="0.3">
      <c r="A10" s="135"/>
      <c r="B10" s="101" t="s">
        <v>109</v>
      </c>
      <c r="C10" s="121">
        <v>650</v>
      </c>
      <c r="D10" s="122">
        <f>Payments!V262</f>
        <v>0</v>
      </c>
      <c r="E10" s="123"/>
      <c r="F10" s="124">
        <f t="shared" si="0"/>
        <v>650</v>
      </c>
      <c r="G10" s="151"/>
    </row>
    <row r="11" spans="1:10" x14ac:dyDescent="0.3">
      <c r="A11" s="135"/>
      <c r="B11" s="101" t="s">
        <v>92</v>
      </c>
      <c r="C11" s="121">
        <v>100</v>
      </c>
      <c r="D11" s="122">
        <f>Payments!X262</f>
        <v>0</v>
      </c>
      <c r="E11" s="123"/>
      <c r="F11" s="124">
        <f t="shared" si="0"/>
        <v>100</v>
      </c>
      <c r="G11" s="151"/>
    </row>
    <row r="12" spans="1:10" x14ac:dyDescent="0.3">
      <c r="A12" s="135"/>
      <c r="B12" s="101" t="s">
        <v>71</v>
      </c>
      <c r="C12" s="121">
        <v>950</v>
      </c>
      <c r="D12" s="122">
        <f>Payments!W262</f>
        <v>0</v>
      </c>
      <c r="E12" s="123"/>
      <c r="F12" s="124">
        <f t="shared" si="0"/>
        <v>950</v>
      </c>
      <c r="G12" s="151" t="s">
        <v>382</v>
      </c>
    </row>
    <row r="13" spans="1:10" x14ac:dyDescent="0.3">
      <c r="A13" s="135"/>
      <c r="B13" s="101" t="s">
        <v>97</v>
      </c>
      <c r="C13" s="121">
        <f>635+275</f>
        <v>910</v>
      </c>
      <c r="D13" s="122">
        <f>Payments!Y262</f>
        <v>0</v>
      </c>
      <c r="E13" s="123"/>
      <c r="F13" s="124">
        <f t="shared" si="0"/>
        <v>910</v>
      </c>
      <c r="G13" s="151" t="s">
        <v>385</v>
      </c>
    </row>
    <row r="14" spans="1:10" ht="19.5" thickBot="1" x14ac:dyDescent="0.35">
      <c r="A14" s="135"/>
      <c r="B14" s="101" t="s">
        <v>96</v>
      </c>
      <c r="C14" s="121">
        <v>150</v>
      </c>
      <c r="D14" s="122">
        <f>Payments!Z262</f>
        <v>0</v>
      </c>
      <c r="E14" s="123"/>
      <c r="F14" s="124">
        <f t="shared" si="0"/>
        <v>150</v>
      </c>
      <c r="G14" s="151"/>
    </row>
    <row r="15" spans="1:10" ht="19.5" thickBot="1" x14ac:dyDescent="0.35">
      <c r="A15" s="135"/>
      <c r="B15" s="143" t="s">
        <v>72</v>
      </c>
      <c r="C15" s="102">
        <f t="shared" ref="C15:F15" si="1">SUM(C4:C14)</f>
        <v>13690</v>
      </c>
      <c r="D15" s="125">
        <f t="shared" si="1"/>
        <v>0</v>
      </c>
      <c r="E15" s="126">
        <f t="shared" si="1"/>
        <v>0</v>
      </c>
      <c r="F15" s="127">
        <f t="shared" si="1"/>
        <v>13690</v>
      </c>
      <c r="G15" s="151"/>
    </row>
    <row r="16" spans="1:10" ht="15" customHeight="1" x14ac:dyDescent="0.3">
      <c r="A16" s="135"/>
      <c r="B16" s="101"/>
      <c r="C16" s="128"/>
      <c r="D16" s="122"/>
      <c r="E16" s="123"/>
      <c r="F16" s="124"/>
      <c r="G16" s="152"/>
      <c r="H16" s="65"/>
      <c r="I16" s="65"/>
      <c r="J16" s="65"/>
    </row>
    <row r="17" spans="1:10" x14ac:dyDescent="0.3">
      <c r="A17" s="135" t="s">
        <v>33</v>
      </c>
      <c r="B17" s="101" t="s">
        <v>391</v>
      </c>
      <c r="C17" s="121">
        <v>1500</v>
      </c>
      <c r="D17" s="122">
        <f>Payments!AA262</f>
        <v>0</v>
      </c>
      <c r="E17" s="123"/>
      <c r="F17" s="124">
        <f t="shared" si="0"/>
        <v>1500</v>
      </c>
      <c r="G17" s="174"/>
      <c r="H17" s="65"/>
      <c r="I17" s="65"/>
      <c r="J17" s="65"/>
    </row>
    <row r="18" spans="1:10" x14ac:dyDescent="0.3">
      <c r="A18" s="135"/>
      <c r="B18" s="101" t="s">
        <v>259</v>
      </c>
      <c r="C18" s="121">
        <v>500</v>
      </c>
      <c r="D18" s="122">
        <f>Payments!AB262</f>
        <v>0</v>
      </c>
      <c r="E18" s="123"/>
      <c r="F18" s="124">
        <f t="shared" si="0"/>
        <v>500</v>
      </c>
      <c r="G18" s="152" t="s">
        <v>272</v>
      </c>
      <c r="H18" s="65"/>
      <c r="I18" s="65"/>
      <c r="J18" s="65"/>
    </row>
    <row r="19" spans="1:10" x14ac:dyDescent="0.3">
      <c r="A19" s="135"/>
      <c r="B19" s="101" t="s">
        <v>65</v>
      </c>
      <c r="C19" s="121">
        <v>100</v>
      </c>
      <c r="D19" s="122">
        <f>Payments!AC262</f>
        <v>0</v>
      </c>
      <c r="E19" s="123"/>
      <c r="F19" s="124">
        <f t="shared" si="0"/>
        <v>100</v>
      </c>
      <c r="G19" s="151"/>
    </row>
    <row r="20" spans="1:10" x14ac:dyDescent="0.3">
      <c r="A20" s="135"/>
      <c r="B20" s="101" t="s">
        <v>271</v>
      </c>
      <c r="C20" s="121">
        <v>2500</v>
      </c>
      <c r="D20" s="122">
        <f>Payments!AD262</f>
        <v>0</v>
      </c>
      <c r="E20" s="123"/>
      <c r="F20" s="124">
        <f t="shared" si="0"/>
        <v>2500</v>
      </c>
      <c r="G20" s="153" t="s">
        <v>282</v>
      </c>
    </row>
    <row r="21" spans="1:10" x14ac:dyDescent="0.3">
      <c r="A21" s="135"/>
      <c r="B21" s="101" t="s">
        <v>66</v>
      </c>
      <c r="C21" s="121">
        <v>1000</v>
      </c>
      <c r="D21" s="122">
        <f>Payments!AE262</f>
        <v>0</v>
      </c>
      <c r="E21" s="123"/>
      <c r="F21" s="124">
        <f t="shared" si="0"/>
        <v>1000</v>
      </c>
      <c r="G21" s="151" t="s">
        <v>404</v>
      </c>
    </row>
    <row r="22" spans="1:10" ht="19.5" thickBot="1" x14ac:dyDescent="0.35">
      <c r="A22" s="135"/>
      <c r="B22" s="101" t="s">
        <v>267</v>
      </c>
      <c r="C22" s="121">
        <v>3750</v>
      </c>
      <c r="D22" s="122">
        <f>Payments!AF262</f>
        <v>0</v>
      </c>
      <c r="E22" s="123"/>
      <c r="F22" s="124">
        <f t="shared" si="0"/>
        <v>3750</v>
      </c>
      <c r="G22" s="151"/>
    </row>
    <row r="23" spans="1:10" ht="19.5" thickBot="1" x14ac:dyDescent="0.35">
      <c r="A23" s="135"/>
      <c r="B23" s="143" t="s">
        <v>72</v>
      </c>
      <c r="C23" s="129">
        <f>SUM(C17:C22)</f>
        <v>9350</v>
      </c>
      <c r="D23" s="125">
        <f>SUM(D17:D22)</f>
        <v>0</v>
      </c>
      <c r="E23" s="130"/>
      <c r="F23" s="127">
        <f>SUM(F17:F22)</f>
        <v>9350</v>
      </c>
      <c r="G23" s="151"/>
    </row>
    <row r="24" spans="1:10" x14ac:dyDescent="0.3">
      <c r="A24" s="135"/>
      <c r="B24" s="101"/>
      <c r="C24" s="128"/>
      <c r="D24" s="122"/>
      <c r="E24" s="123"/>
      <c r="F24" s="124"/>
      <c r="G24" s="151"/>
    </row>
    <row r="25" spans="1:10" x14ac:dyDescent="0.3">
      <c r="A25" s="135" t="s">
        <v>30</v>
      </c>
      <c r="B25" s="101" t="s">
        <v>41</v>
      </c>
      <c r="C25" s="121">
        <v>1000</v>
      </c>
      <c r="D25" s="122">
        <f>Payments!AG262</f>
        <v>0</v>
      </c>
      <c r="E25" s="123"/>
      <c r="F25" s="124">
        <f t="shared" si="0"/>
        <v>1000</v>
      </c>
      <c r="G25" s="151"/>
    </row>
    <row r="26" spans="1:10" x14ac:dyDescent="0.3">
      <c r="A26" s="101"/>
      <c r="B26" s="101" t="s">
        <v>32</v>
      </c>
      <c r="C26" s="121">
        <v>3100</v>
      </c>
      <c r="D26" s="122">
        <f>Payments!AH262</f>
        <v>0</v>
      </c>
      <c r="E26" s="123"/>
      <c r="F26" s="124">
        <f t="shared" si="0"/>
        <v>3100</v>
      </c>
      <c r="G26" s="151" t="s">
        <v>416</v>
      </c>
    </row>
    <row r="27" spans="1:10" x14ac:dyDescent="0.3">
      <c r="A27" s="101"/>
      <c r="B27" s="101" t="s">
        <v>36</v>
      </c>
      <c r="C27" s="121">
        <v>5700</v>
      </c>
      <c r="D27" s="122">
        <f>Payments!AI262</f>
        <v>0</v>
      </c>
      <c r="E27" s="123"/>
      <c r="F27" s="124">
        <f>SUM(C27-SUM(D27:E27))</f>
        <v>5700</v>
      </c>
      <c r="G27" s="151" t="s">
        <v>415</v>
      </c>
    </row>
    <row r="28" spans="1:10" x14ac:dyDescent="0.3">
      <c r="A28" s="101"/>
      <c r="B28" s="208" t="s">
        <v>392</v>
      </c>
      <c r="C28" s="121">
        <v>600</v>
      </c>
      <c r="D28" s="122">
        <f>Payments!AJ262</f>
        <v>0</v>
      </c>
      <c r="E28" s="123"/>
      <c r="F28" s="124">
        <f>SUM(C28-SUM(D28:E28))</f>
        <v>600</v>
      </c>
      <c r="G28" s="151"/>
    </row>
    <row r="29" spans="1:10" x14ac:dyDescent="0.3">
      <c r="A29" s="101"/>
      <c r="B29" s="101" t="s">
        <v>67</v>
      </c>
      <c r="C29" s="121">
        <v>0</v>
      </c>
      <c r="D29" s="122">
        <f>Payments!AK262</f>
        <v>0</v>
      </c>
      <c r="E29" s="123"/>
      <c r="F29" s="124">
        <f t="shared" si="0"/>
        <v>0</v>
      </c>
      <c r="G29" s="151" t="s">
        <v>417</v>
      </c>
    </row>
    <row r="30" spans="1:10" ht="19.5" thickBot="1" x14ac:dyDescent="0.35">
      <c r="A30" s="101"/>
      <c r="B30" s="101" t="s">
        <v>68</v>
      </c>
      <c r="C30" s="121">
        <f>264*12</f>
        <v>3168</v>
      </c>
      <c r="D30" s="122">
        <f>Payments!AL262</f>
        <v>0</v>
      </c>
      <c r="E30" s="123"/>
      <c r="F30" s="124">
        <f t="shared" si="0"/>
        <v>3168</v>
      </c>
      <c r="G30" s="151" t="s">
        <v>273</v>
      </c>
    </row>
    <row r="31" spans="1:10" ht="19.5" thickBot="1" x14ac:dyDescent="0.35">
      <c r="A31" s="101"/>
      <c r="B31" s="143" t="s">
        <v>72</v>
      </c>
      <c r="C31" s="129">
        <f>SUM(C25:C30)</f>
        <v>13568</v>
      </c>
      <c r="D31" s="125">
        <f>SUM(D25:D30)</f>
        <v>0</v>
      </c>
      <c r="E31" s="130"/>
      <c r="F31" s="127">
        <f>SUM(F25:F30)</f>
        <v>13568</v>
      </c>
      <c r="G31" s="151"/>
    </row>
    <row r="32" spans="1:10" ht="38.25" thickBot="1" x14ac:dyDescent="0.35">
      <c r="A32" s="101"/>
      <c r="B32" s="144" t="s">
        <v>399</v>
      </c>
      <c r="C32" s="121">
        <v>11915</v>
      </c>
      <c r="D32" s="122">
        <f>Payments!AN262</f>
        <v>0</v>
      </c>
      <c r="E32" s="131"/>
      <c r="F32" s="124">
        <f t="shared" si="0"/>
        <v>11915</v>
      </c>
      <c r="G32" s="174" t="s">
        <v>420</v>
      </c>
    </row>
    <row r="33" spans="1:9" ht="19.5" thickBot="1" x14ac:dyDescent="0.35">
      <c r="A33" s="101"/>
      <c r="B33" s="143" t="s">
        <v>73</v>
      </c>
      <c r="C33" s="102">
        <f>C15+C23+C31+C32</f>
        <v>48523</v>
      </c>
      <c r="D33" s="125">
        <f>D15+D23+D31</f>
        <v>0</v>
      </c>
      <c r="E33" s="126">
        <f>E15+E23+E31</f>
        <v>0</v>
      </c>
      <c r="F33" s="127">
        <f>C33-D33</f>
        <v>48523</v>
      </c>
      <c r="G33" s="154"/>
    </row>
    <row r="34" spans="1:9" ht="19.5" thickBot="1" x14ac:dyDescent="0.35">
      <c r="A34" s="101"/>
      <c r="B34" s="144" t="s">
        <v>222</v>
      </c>
      <c r="C34" s="132">
        <f>622.59*12</f>
        <v>7471.08</v>
      </c>
      <c r="D34" s="133">
        <f>Payments!AM262</f>
        <v>0</v>
      </c>
      <c r="E34" s="134"/>
      <c r="F34" s="135"/>
      <c r="G34" s="101" t="s">
        <v>405</v>
      </c>
    </row>
    <row r="35" spans="1:9" ht="19.5" thickBot="1" x14ac:dyDescent="0.35">
      <c r="A35" s="101"/>
      <c r="B35" s="144" t="s">
        <v>252</v>
      </c>
      <c r="C35" s="104">
        <f>SUM(C33:C34)</f>
        <v>55994.080000000002</v>
      </c>
      <c r="D35" s="103">
        <f>SUM(D33:D34)</f>
        <v>0</v>
      </c>
      <c r="E35" s="134"/>
      <c r="F35" s="135"/>
      <c r="I35" s="185"/>
    </row>
    <row r="36" spans="1:9" ht="19.5" thickBot="1" x14ac:dyDescent="0.35">
      <c r="A36" s="101"/>
      <c r="B36" s="145" t="s">
        <v>298</v>
      </c>
      <c r="C36" s="212"/>
      <c r="D36" s="213"/>
      <c r="E36" s="134"/>
      <c r="F36" s="135"/>
    </row>
    <row r="37" spans="1:9" x14ac:dyDescent="0.3">
      <c r="A37" s="101"/>
      <c r="B37" s="144" t="s">
        <v>223</v>
      </c>
      <c r="C37" s="132">
        <f>C34</f>
        <v>7471.08</v>
      </c>
      <c r="D37" s="133">
        <f>Payments!AP262</f>
        <v>0</v>
      </c>
      <c r="E37" s="134"/>
      <c r="F37" s="135"/>
      <c r="G37" s="101" t="s">
        <v>406</v>
      </c>
    </row>
    <row r="38" spans="1:9" x14ac:dyDescent="0.3">
      <c r="A38" s="101"/>
      <c r="B38" s="144" t="s">
        <v>410</v>
      </c>
      <c r="C38" s="121">
        <f>C53</f>
        <v>38503.199999999997</v>
      </c>
      <c r="D38" s="136">
        <v>0</v>
      </c>
      <c r="E38" s="134"/>
      <c r="F38" s="135"/>
      <c r="G38" s="101" t="s">
        <v>407</v>
      </c>
    </row>
    <row r="39" spans="1:9" x14ac:dyDescent="0.3">
      <c r="A39" s="101"/>
      <c r="B39" s="144" t="s">
        <v>224</v>
      </c>
      <c r="C39" s="121">
        <v>20</v>
      </c>
      <c r="D39" s="136">
        <f>Payments!AS262</f>
        <v>0</v>
      </c>
      <c r="E39" s="134"/>
      <c r="F39" s="135"/>
      <c r="G39" s="175"/>
    </row>
    <row r="40" spans="1:9" x14ac:dyDescent="0.3">
      <c r="A40" s="101"/>
      <c r="B40" s="144" t="s">
        <v>384</v>
      </c>
      <c r="C40" s="121">
        <v>7000</v>
      </c>
      <c r="D40" s="136">
        <f>Payments!AR262</f>
        <v>0</v>
      </c>
      <c r="E40" s="134"/>
      <c r="F40" s="135"/>
      <c r="G40" s="101" t="s">
        <v>408</v>
      </c>
    </row>
    <row r="41" spans="1:9" x14ac:dyDescent="0.3">
      <c r="A41" s="101"/>
      <c r="B41" s="144" t="s">
        <v>103</v>
      </c>
      <c r="C41" s="121">
        <v>1000</v>
      </c>
      <c r="D41" s="136">
        <f>Payments!AR263</f>
        <v>0</v>
      </c>
      <c r="E41" s="134"/>
      <c r="F41" s="135"/>
      <c r="G41" s="101" t="s">
        <v>409</v>
      </c>
    </row>
    <row r="42" spans="1:9" ht="19.5" thickBot="1" x14ac:dyDescent="0.35">
      <c r="A42" s="101"/>
      <c r="B42" s="144" t="s">
        <v>328</v>
      </c>
      <c r="C42" s="214">
        <v>2000</v>
      </c>
      <c r="D42" s="215">
        <f>Payments!AO262</f>
        <v>0</v>
      </c>
      <c r="E42" s="134"/>
      <c r="F42" s="135"/>
      <c r="G42" s="101" t="s">
        <v>411</v>
      </c>
    </row>
    <row r="43" spans="1:9" ht="19.5" thickBot="1" x14ac:dyDescent="0.35">
      <c r="A43" s="101"/>
      <c r="B43" s="144" t="s">
        <v>1</v>
      </c>
      <c r="C43" s="104">
        <f>SUM(C37:C42)</f>
        <v>55994.28</v>
      </c>
      <c r="D43" s="103">
        <f>SUM(D37:D42)</f>
        <v>0</v>
      </c>
      <c r="E43" s="103">
        <f t="shared" ref="E43" si="2">SUM(E37:E42)</f>
        <v>0</v>
      </c>
      <c r="F43" s="184"/>
      <c r="I43" s="185"/>
    </row>
    <row r="44" spans="1:9" ht="19.5" thickBot="1" x14ac:dyDescent="0.35">
      <c r="A44" s="101"/>
      <c r="B44" s="144"/>
      <c r="C44" s="105"/>
      <c r="D44" s="106"/>
      <c r="E44" s="134"/>
      <c r="F44" s="135"/>
      <c r="I44" s="185"/>
    </row>
    <row r="45" spans="1:9" ht="19.5" thickBot="1" x14ac:dyDescent="0.35">
      <c r="A45" s="101"/>
      <c r="B45" s="144" t="s">
        <v>258</v>
      </c>
      <c r="C45" s="104">
        <f>SUM(C43:C44)</f>
        <v>55994.28</v>
      </c>
      <c r="D45" s="103"/>
      <c r="E45" s="134"/>
      <c r="F45" s="135"/>
    </row>
    <row r="46" spans="1:9" ht="19.5" thickBot="1" x14ac:dyDescent="0.35">
      <c r="A46" s="101"/>
      <c r="B46" s="144"/>
      <c r="C46" s="107"/>
      <c r="D46" s="107"/>
      <c r="E46" s="134"/>
      <c r="F46" s="135"/>
    </row>
    <row r="47" spans="1:9" x14ac:dyDescent="0.3">
      <c r="A47" s="146"/>
      <c r="B47" s="108" t="s">
        <v>390</v>
      </c>
      <c r="C47" s="186" t="s">
        <v>389</v>
      </c>
      <c r="D47" s="186" t="s">
        <v>388</v>
      </c>
      <c r="E47" s="137"/>
      <c r="F47" s="138"/>
      <c r="G47" s="150"/>
    </row>
    <row r="48" spans="1:9" x14ac:dyDescent="0.3">
      <c r="A48" s="147"/>
      <c r="B48" s="110" t="s">
        <v>387</v>
      </c>
      <c r="C48" s="109">
        <f>C53-SUM(C49:C52)</f>
        <v>22324.999999999996</v>
      </c>
      <c r="D48" s="109">
        <v>19375</v>
      </c>
      <c r="E48" s="137"/>
      <c r="F48" s="138"/>
      <c r="G48" s="151"/>
      <c r="H48" s="45"/>
    </row>
    <row r="49" spans="1:8" x14ac:dyDescent="0.3">
      <c r="A49" s="147"/>
      <c r="B49" s="110" t="s">
        <v>253</v>
      </c>
      <c r="C49" s="109">
        <v>0</v>
      </c>
      <c r="D49" s="109">
        <v>0</v>
      </c>
      <c r="E49" s="137"/>
      <c r="F49" s="138"/>
      <c r="G49" s="151" t="s">
        <v>99</v>
      </c>
      <c r="H49" s="45"/>
    </row>
    <row r="50" spans="1:8" x14ac:dyDescent="0.3">
      <c r="A50" s="147"/>
      <c r="B50" s="110" t="s">
        <v>254</v>
      </c>
      <c r="C50" s="109">
        <v>26.47</v>
      </c>
      <c r="D50" s="109">
        <v>0</v>
      </c>
      <c r="E50" s="137"/>
      <c r="F50" s="138"/>
      <c r="G50" s="151"/>
      <c r="H50" s="45"/>
    </row>
    <row r="51" spans="1:8" x14ac:dyDescent="0.3">
      <c r="A51" s="147"/>
      <c r="B51" s="110" t="s">
        <v>255</v>
      </c>
      <c r="C51" s="109">
        <v>13430.7</v>
      </c>
      <c r="D51" s="109">
        <v>11687.14</v>
      </c>
      <c r="E51" s="137"/>
      <c r="F51" s="138"/>
      <c r="G51" s="151" t="s">
        <v>100</v>
      </c>
      <c r="H51" s="45"/>
    </row>
    <row r="52" spans="1:8" x14ac:dyDescent="0.3">
      <c r="A52" s="147"/>
      <c r="B52" s="110" t="s">
        <v>256</v>
      </c>
      <c r="C52" s="109">
        <v>2721.03</v>
      </c>
      <c r="D52" s="109">
        <v>2667.78</v>
      </c>
      <c r="E52" s="137"/>
      <c r="F52" s="138"/>
      <c r="G52" s="151"/>
      <c r="H52" s="45"/>
    </row>
    <row r="53" spans="1:8" ht="19.5" thickBot="1" x14ac:dyDescent="0.35">
      <c r="A53" s="138"/>
      <c r="B53" s="112" t="s">
        <v>257</v>
      </c>
      <c r="C53" s="111">
        <v>38503.199999999997</v>
      </c>
      <c r="D53" s="111">
        <f>SUM(D48:D52)</f>
        <v>33729.919999999998</v>
      </c>
      <c r="E53" s="137"/>
      <c r="F53" s="138"/>
      <c r="G53" s="162"/>
      <c r="H53" s="45"/>
    </row>
    <row r="54" spans="1:8" ht="19.5" thickBot="1" x14ac:dyDescent="0.35">
      <c r="A54" s="101"/>
      <c r="B54" s="148"/>
      <c r="C54" s="138"/>
      <c r="D54" s="204" t="s">
        <v>300</v>
      </c>
      <c r="E54" s="205"/>
      <c r="F54" s="205"/>
      <c r="G54" s="159"/>
    </row>
    <row r="55" spans="1:8" x14ac:dyDescent="0.3">
      <c r="A55" s="101"/>
      <c r="B55" s="176"/>
      <c r="C55" s="177"/>
      <c r="D55" s="171">
        <f>Payments!H269</f>
        <v>0</v>
      </c>
      <c r="E55" s="155"/>
      <c r="F55" s="156" t="s">
        <v>381</v>
      </c>
      <c r="G55" s="161" t="s">
        <v>412</v>
      </c>
    </row>
    <row r="56" spans="1:8" x14ac:dyDescent="0.3">
      <c r="A56" s="101"/>
      <c r="B56" s="176"/>
      <c r="C56" s="177"/>
      <c r="D56" s="171">
        <v>15000</v>
      </c>
      <c r="E56" s="155"/>
      <c r="F56" s="156" t="s">
        <v>301</v>
      </c>
      <c r="G56" s="157"/>
    </row>
    <row r="57" spans="1:8" x14ac:dyDescent="0.3">
      <c r="A57" s="101"/>
      <c r="B57" s="178"/>
      <c r="C57" s="179"/>
      <c r="D57" s="172">
        <f>D55-D56</f>
        <v>-15000</v>
      </c>
      <c r="E57" s="155"/>
      <c r="F57" s="156" t="s">
        <v>299</v>
      </c>
      <c r="G57" s="157"/>
    </row>
    <row r="58" spans="1:8" x14ac:dyDescent="0.3">
      <c r="A58" s="101"/>
      <c r="B58" s="176"/>
      <c r="C58" s="180"/>
      <c r="D58" s="172">
        <v>0</v>
      </c>
      <c r="E58" s="139">
        <f t="shared" ref="E58" si="3">E44</f>
        <v>0</v>
      </c>
      <c r="F58" s="156" t="s">
        <v>413</v>
      </c>
      <c r="G58" s="157"/>
    </row>
    <row r="59" spans="1:8" ht="38.25" customHeight="1" thickBot="1" x14ac:dyDescent="0.35">
      <c r="A59" s="101"/>
      <c r="B59" s="181"/>
      <c r="C59" s="180"/>
      <c r="D59" s="173">
        <f>D57-D58</f>
        <v>-15000</v>
      </c>
      <c r="E59" s="158"/>
      <c r="F59" s="206" t="s">
        <v>414</v>
      </c>
      <c r="G59" s="207"/>
    </row>
    <row r="60" spans="1:8" x14ac:dyDescent="0.3">
      <c r="A60" s="100"/>
      <c r="B60" s="140"/>
    </row>
    <row r="61" spans="1:8" x14ac:dyDescent="0.3">
      <c r="A61" s="100"/>
      <c r="B61" s="100"/>
    </row>
  </sheetData>
  <mergeCells count="3">
    <mergeCell ref="C1:F1"/>
    <mergeCell ref="D54:F54"/>
    <mergeCell ref="F59:G59"/>
  </mergeCells>
  <pageMargins left="0.70866141732283472" right="0.70866141732283472" top="0.74803149606299213" bottom="0.74803149606299213" header="0.31496062992125984" footer="0.31496062992125984"/>
  <pageSetup paperSize="9"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E26"/>
  <sheetViews>
    <sheetView workbookViewId="0">
      <selection activeCell="B8" sqref="B8"/>
    </sheetView>
  </sheetViews>
  <sheetFormatPr defaultRowHeight="15" x14ac:dyDescent="0.25"/>
  <cols>
    <col min="2" max="2" width="107.28515625" style="26" customWidth="1"/>
    <col min="4" max="4" width="24.28515625" style="46" customWidth="1"/>
    <col min="5" max="5" width="54.140625" customWidth="1"/>
  </cols>
  <sheetData>
    <row r="3" spans="2:5" ht="18.75" x14ac:dyDescent="0.3">
      <c r="B3" s="223" t="s">
        <v>281</v>
      </c>
      <c r="C3" s="224"/>
      <c r="D3" s="225" t="s">
        <v>157</v>
      </c>
      <c r="E3" s="224" t="s">
        <v>263</v>
      </c>
    </row>
    <row r="4" spans="2:5" x14ac:dyDescent="0.25">
      <c r="B4" s="96"/>
      <c r="C4" s="97"/>
      <c r="D4" s="98"/>
      <c r="E4" s="26"/>
    </row>
    <row r="5" spans="2:5" x14ac:dyDescent="0.25">
      <c r="B5" s="96"/>
      <c r="C5" s="97"/>
      <c r="D5" s="98"/>
    </row>
    <row r="6" spans="2:5" ht="37.5" x14ac:dyDescent="0.3">
      <c r="B6" s="217" t="s">
        <v>262</v>
      </c>
      <c r="C6" s="218"/>
      <c r="D6" s="219">
        <v>0</v>
      </c>
      <c r="E6" s="101" t="s">
        <v>261</v>
      </c>
    </row>
    <row r="7" spans="2:5" ht="18.75" x14ac:dyDescent="0.3">
      <c r="B7" s="217" t="s">
        <v>393</v>
      </c>
      <c r="C7" s="218"/>
      <c r="D7" s="219">
        <v>700</v>
      </c>
      <c r="E7" s="101"/>
    </row>
    <row r="8" spans="2:5" ht="18.75" x14ac:dyDescent="0.3">
      <c r="B8" s="217" t="s">
        <v>394</v>
      </c>
      <c r="C8" s="218"/>
      <c r="D8" s="219"/>
      <c r="E8" s="101"/>
    </row>
    <row r="9" spans="2:5" ht="18.75" x14ac:dyDescent="0.3">
      <c r="B9" s="217" t="s">
        <v>120</v>
      </c>
      <c r="C9" s="218"/>
      <c r="D9" s="219"/>
      <c r="E9" s="101"/>
    </row>
    <row r="10" spans="2:5" ht="18.75" x14ac:dyDescent="0.3">
      <c r="B10" s="217" t="s">
        <v>395</v>
      </c>
      <c r="C10" s="218"/>
      <c r="D10" s="219"/>
      <c r="E10" s="101"/>
    </row>
    <row r="11" spans="2:5" ht="37.5" x14ac:dyDescent="0.3">
      <c r="B11" s="217" t="s">
        <v>370</v>
      </c>
      <c r="C11" s="218"/>
      <c r="D11" s="219">
        <v>0</v>
      </c>
      <c r="E11" s="175" t="s">
        <v>371</v>
      </c>
    </row>
    <row r="12" spans="2:5" ht="18.75" x14ac:dyDescent="0.3">
      <c r="B12" s="217"/>
      <c r="C12" s="218"/>
      <c r="D12" s="219"/>
      <c r="E12" s="101"/>
    </row>
    <row r="13" spans="2:5" ht="25.5" customHeight="1" x14ac:dyDescent="0.3">
      <c r="B13" s="217" t="s">
        <v>264</v>
      </c>
      <c r="C13" s="218"/>
      <c r="D13" s="219">
        <v>0</v>
      </c>
      <c r="E13" s="101"/>
    </row>
    <row r="14" spans="2:5" ht="18.75" x14ac:dyDescent="0.3">
      <c r="B14" s="217"/>
      <c r="C14" s="218"/>
      <c r="D14" s="219"/>
      <c r="E14" s="101"/>
    </row>
    <row r="15" spans="2:5" ht="37.5" x14ac:dyDescent="0.3">
      <c r="B15" s="217" t="s">
        <v>246</v>
      </c>
      <c r="C15" s="218"/>
      <c r="D15" s="219">
        <v>0</v>
      </c>
      <c r="E15" s="101"/>
    </row>
    <row r="16" spans="2:5" ht="18.75" x14ac:dyDescent="0.3">
      <c r="B16" s="217"/>
      <c r="C16" s="218"/>
      <c r="D16" s="219"/>
      <c r="E16" s="101"/>
    </row>
    <row r="17" spans="2:5" ht="18.75" x14ac:dyDescent="0.3">
      <c r="B17" s="217" t="s">
        <v>418</v>
      </c>
      <c r="C17" s="218"/>
      <c r="D17" s="219">
        <v>0</v>
      </c>
      <c r="E17" s="101"/>
    </row>
    <row r="18" spans="2:5" ht="18.75" x14ac:dyDescent="0.3">
      <c r="B18" s="217"/>
      <c r="C18" s="218"/>
      <c r="D18" s="219"/>
      <c r="E18" s="101"/>
    </row>
    <row r="19" spans="2:5" ht="18.75" x14ac:dyDescent="0.3">
      <c r="B19" s="217" t="s">
        <v>250</v>
      </c>
      <c r="C19" s="218"/>
      <c r="D19" s="219">
        <v>0</v>
      </c>
      <c r="E19" s="101" t="s">
        <v>265</v>
      </c>
    </row>
    <row r="20" spans="2:5" ht="18.75" x14ac:dyDescent="0.3">
      <c r="B20" s="175"/>
      <c r="C20" s="101"/>
      <c r="D20" s="180"/>
      <c r="E20" s="101"/>
    </row>
    <row r="21" spans="2:5" ht="56.25" x14ac:dyDescent="0.3">
      <c r="B21" s="217" t="s">
        <v>260</v>
      </c>
      <c r="C21" s="101"/>
      <c r="D21" s="219">
        <v>0</v>
      </c>
      <c r="E21" s="175" t="s">
        <v>266</v>
      </c>
    </row>
    <row r="22" spans="2:5" ht="18.75" x14ac:dyDescent="0.3">
      <c r="B22" s="175"/>
      <c r="C22" s="101"/>
      <c r="D22" s="180"/>
      <c r="E22" s="101"/>
    </row>
    <row r="23" spans="2:5" ht="18.75" x14ac:dyDescent="0.3">
      <c r="B23" s="220" t="s">
        <v>251</v>
      </c>
      <c r="C23" s="221"/>
      <c r="D23" s="222">
        <f>SUM(D4:D21)</f>
        <v>700</v>
      </c>
      <c r="E23" s="175"/>
    </row>
    <row r="24" spans="2:5" ht="18.75" x14ac:dyDescent="0.3">
      <c r="B24" s="175"/>
      <c r="C24" s="101"/>
      <c r="D24" s="180"/>
      <c r="E24" s="101"/>
    </row>
    <row r="25" spans="2:5" ht="18.75" x14ac:dyDescent="0.3">
      <c r="B25" s="175" t="s">
        <v>280</v>
      </c>
      <c r="C25" s="101"/>
      <c r="D25" s="180"/>
      <c r="E25" s="101"/>
    </row>
    <row r="26" spans="2:5" ht="18.75" x14ac:dyDescent="0.3">
      <c r="B26" s="175"/>
      <c r="C26" s="101"/>
      <c r="D26" s="180"/>
      <c r="E26" s="101"/>
    </row>
  </sheetData>
  <pageMargins left="0.70866141732283472" right="0.70866141732283472" top="0.74803149606299213" bottom="0.74803149606299213"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Payments</vt:lpstr>
      <vt:lpstr>Budget </vt:lpstr>
      <vt:lpstr>Projects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Clerk</dc:creator>
  <cp:lastModifiedBy>Clerk</cp:lastModifiedBy>
  <cp:lastPrinted>2018-12-17T17:35:19Z</cp:lastPrinted>
  <dcterms:created xsi:type="dcterms:W3CDTF">2014-06-07T16:30:35Z</dcterms:created>
  <dcterms:modified xsi:type="dcterms:W3CDTF">2019-01-10T12:50:48Z</dcterms:modified>
</cp:coreProperties>
</file>